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2_69_0" sheetId="1" r:id="rId1"/>
  </sheets>
  <externalReferences>
    <externalReference r:id="rId2"/>
  </externalReferences>
  <definedNames>
    <definedName name="_xlnm._FilterDatabase" localSheetId="0" hidden="1">I0515_1037000158513_12_69_0!$A$21:$BF$85</definedName>
    <definedName name="Z_5D1DDB92_E2F2_4E40_9215_C70ED035E1A7_.wvu.FilterData" localSheetId="0" hidden="1">I0515_1037000158513_12_69_0!$A$20:$BF$87</definedName>
    <definedName name="Z_5D1DDB92_E2F2_4E40_9215_C70ED035E1A7_.wvu.PrintArea" localSheetId="0" hidden="1">I0515_1037000158513_12_69_0!$A$1:$Y$91</definedName>
    <definedName name="Z_5D1DDB92_E2F2_4E40_9215_C70ED035E1A7_.wvu.PrintTitles" localSheetId="0" hidden="1">I0515_1037000158513_12_69_0!$17:$20</definedName>
    <definedName name="Z_7827CC47_A8A6_411C_BB9A_80AEDD4B0446_.wvu.FilterData" localSheetId="0" hidden="1">I0515_1037000158513_12_69_0!$A$20:$BF$87</definedName>
    <definedName name="Z_7827CC47_A8A6_411C_BB9A_80AEDD4B0446_.wvu.PrintArea" localSheetId="0" hidden="1">I0515_1037000158513_12_69_0!$A$1:$Y$91</definedName>
    <definedName name="Z_7827CC47_A8A6_411C_BB9A_80AEDD4B0446_.wvu.PrintTitles" localSheetId="0" hidden="1">I0515_1037000158513_12_69_0!$17:$20</definedName>
    <definedName name="Z_CC8D8187_1C1A_4B5A_8379_9BC55DBCD747_.wvu.FilterData" localSheetId="0" hidden="1">I0515_1037000158513_12_69_0!$A$20:$BF$87</definedName>
    <definedName name="_xlnm.Print_Titles" localSheetId="0">I0515_1037000158513_12_69_0!$17:$20</definedName>
    <definedName name="_xlnm.Print_Area" localSheetId="0">I0515_1037000158513_12_69_0!$A$1:$Y$91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5" i="1" l="1"/>
  <c r="K85" i="1" s="1"/>
  <c r="Q85" i="1"/>
  <c r="O85" i="1"/>
  <c r="M85" i="1"/>
  <c r="W85" i="1" s="1"/>
  <c r="X85" i="1" s="1"/>
  <c r="L85" i="1"/>
  <c r="V85" i="1" s="1"/>
  <c r="C85" i="1"/>
  <c r="B85" i="1"/>
  <c r="Y84" i="1"/>
  <c r="S84" i="1"/>
  <c r="Q84" i="1"/>
  <c r="O84" i="1"/>
  <c r="K84" i="1" s="1"/>
  <c r="M84" i="1"/>
  <c r="X84" i="1" s="1"/>
  <c r="L84" i="1"/>
  <c r="C84" i="1"/>
  <c r="B84" i="1"/>
  <c r="Y83" i="1"/>
  <c r="W83" i="1"/>
  <c r="X83" i="1" s="1"/>
  <c r="S83" i="1"/>
  <c r="Q83" i="1"/>
  <c r="O83" i="1"/>
  <c r="O79" i="1" s="1"/>
  <c r="O27" i="1" s="1"/>
  <c r="N83" i="1"/>
  <c r="L83" i="1" s="1"/>
  <c r="V83" i="1" s="1"/>
  <c r="M83" i="1"/>
  <c r="C83" i="1"/>
  <c r="B83" i="1"/>
  <c r="Y82" i="1"/>
  <c r="S82" i="1"/>
  <c r="Q82" i="1"/>
  <c r="Q79" i="1" s="1"/>
  <c r="Q27" i="1" s="1"/>
  <c r="O82" i="1"/>
  <c r="N82" i="1"/>
  <c r="W82" i="1" s="1"/>
  <c r="X82" i="1" s="1"/>
  <c r="M82" i="1"/>
  <c r="K82" i="1" s="1"/>
  <c r="L82" i="1"/>
  <c r="V82" i="1" s="1"/>
  <c r="C82" i="1"/>
  <c r="B82" i="1"/>
  <c r="Y81" i="1"/>
  <c r="S81" i="1"/>
  <c r="S79" i="1" s="1"/>
  <c r="S27" i="1" s="1"/>
  <c r="Q81" i="1"/>
  <c r="O81" i="1"/>
  <c r="N81" i="1"/>
  <c r="L81" i="1" s="1"/>
  <c r="V81" i="1" s="1"/>
  <c r="M81" i="1"/>
  <c r="M79" i="1" s="1"/>
  <c r="M27" i="1" s="1"/>
  <c r="C81" i="1"/>
  <c r="B81" i="1"/>
  <c r="Y80" i="1"/>
  <c r="S80" i="1"/>
  <c r="Q80" i="1"/>
  <c r="O80" i="1"/>
  <c r="N80" i="1"/>
  <c r="L80" i="1" s="1"/>
  <c r="M80" i="1"/>
  <c r="K80" i="1"/>
  <c r="C80" i="1"/>
  <c r="B80" i="1"/>
  <c r="U79" i="1"/>
  <c r="T79" i="1"/>
  <c r="R79" i="1"/>
  <c r="R27" i="1" s="1"/>
  <c r="P79" i="1"/>
  <c r="N79" i="1"/>
  <c r="N27" i="1" s="1"/>
  <c r="J79" i="1"/>
  <c r="J27" i="1" s="1"/>
  <c r="I79" i="1"/>
  <c r="H79" i="1"/>
  <c r="G79" i="1"/>
  <c r="F79" i="1"/>
  <c r="F27" i="1" s="1"/>
  <c r="E79" i="1"/>
  <c r="D79" i="1"/>
  <c r="X78" i="1"/>
  <c r="Y77" i="1"/>
  <c r="S77" i="1"/>
  <c r="S74" i="1" s="1"/>
  <c r="S25" i="1" s="1"/>
  <c r="Q77" i="1"/>
  <c r="O77" i="1"/>
  <c r="N77" i="1"/>
  <c r="L77" i="1" s="1"/>
  <c r="V77" i="1" s="1"/>
  <c r="M77" i="1"/>
  <c r="M74" i="1" s="1"/>
  <c r="M25" i="1" s="1"/>
  <c r="C77" i="1"/>
  <c r="B77" i="1"/>
  <c r="Y76" i="1"/>
  <c r="S76" i="1"/>
  <c r="Q76" i="1"/>
  <c r="O76" i="1"/>
  <c r="N76" i="1"/>
  <c r="L76" i="1" s="1"/>
  <c r="M76" i="1"/>
  <c r="K76" i="1"/>
  <c r="C76" i="1"/>
  <c r="B76" i="1"/>
  <c r="Y75" i="1"/>
  <c r="W75" i="1"/>
  <c r="X75" i="1" s="1"/>
  <c r="S75" i="1"/>
  <c r="Q75" i="1"/>
  <c r="O75" i="1"/>
  <c r="O74" i="1" s="1"/>
  <c r="O25" i="1" s="1"/>
  <c r="M75" i="1"/>
  <c r="K75" i="1" s="1"/>
  <c r="L75" i="1"/>
  <c r="V75" i="1" s="1"/>
  <c r="C75" i="1"/>
  <c r="B75" i="1"/>
  <c r="U74" i="1"/>
  <c r="T74" i="1"/>
  <c r="R74" i="1"/>
  <c r="Q74" i="1"/>
  <c r="P74" i="1"/>
  <c r="N74" i="1"/>
  <c r="J74" i="1"/>
  <c r="I74" i="1"/>
  <c r="H74" i="1"/>
  <c r="G74" i="1"/>
  <c r="F74" i="1"/>
  <c r="E74" i="1"/>
  <c r="D74" i="1"/>
  <c r="X73" i="1"/>
  <c r="X72" i="1"/>
  <c r="W71" i="1"/>
  <c r="X71" i="1" s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X70" i="1"/>
  <c r="X69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X67" i="1"/>
  <c r="X66" i="1"/>
  <c r="X65" i="1"/>
  <c r="S64" i="1"/>
  <c r="Q64" i="1"/>
  <c r="O64" i="1"/>
  <c r="N64" i="1"/>
  <c r="W64" i="1" s="1"/>
  <c r="X64" i="1" s="1"/>
  <c r="M64" i="1"/>
  <c r="K64" i="1" s="1"/>
  <c r="L64" i="1"/>
  <c r="V64" i="1" s="1"/>
  <c r="C64" i="1"/>
  <c r="B64" i="1"/>
  <c r="S63" i="1"/>
  <c r="S62" i="1" s="1"/>
  <c r="Q63" i="1"/>
  <c r="Q62" i="1" s="1"/>
  <c r="O63" i="1"/>
  <c r="N63" i="1"/>
  <c r="W63" i="1" s="1"/>
  <c r="M63" i="1"/>
  <c r="K63" i="1" s="1"/>
  <c r="K62" i="1" s="1"/>
  <c r="L63" i="1"/>
  <c r="V63" i="1" s="1"/>
  <c r="V62" i="1" s="1"/>
  <c r="C63" i="1"/>
  <c r="B63" i="1"/>
  <c r="U62" i="1"/>
  <c r="T62" i="1"/>
  <c r="T55" i="1" s="1"/>
  <c r="R62" i="1"/>
  <c r="P62" i="1"/>
  <c r="O62" i="1"/>
  <c r="N62" i="1"/>
  <c r="M62" i="1"/>
  <c r="L62" i="1"/>
  <c r="J62" i="1"/>
  <c r="I62" i="1"/>
  <c r="H62" i="1"/>
  <c r="H55" i="1" s="1"/>
  <c r="G62" i="1"/>
  <c r="F62" i="1"/>
  <c r="E62" i="1"/>
  <c r="D62" i="1"/>
  <c r="D55" i="1" s="1"/>
  <c r="X61" i="1"/>
  <c r="X60" i="1"/>
  <c r="X59" i="1"/>
  <c r="S58" i="1"/>
  <c r="R58" i="1"/>
  <c r="R56" i="1" s="1"/>
  <c r="R55" i="1" s="1"/>
  <c r="Q58" i="1"/>
  <c r="P58" i="1"/>
  <c r="L58" i="1" s="1"/>
  <c r="V58" i="1" s="1"/>
  <c r="O58" i="1"/>
  <c r="M58" i="1"/>
  <c r="W58" i="1" s="1"/>
  <c r="X58" i="1" s="1"/>
  <c r="C58" i="1"/>
  <c r="B58" i="1"/>
  <c r="S57" i="1"/>
  <c r="S56" i="1" s="1"/>
  <c r="S55" i="1" s="1"/>
  <c r="Q57" i="1"/>
  <c r="O57" i="1"/>
  <c r="N57" i="1"/>
  <c r="L57" i="1" s="1"/>
  <c r="M57" i="1"/>
  <c r="K57" i="1" s="1"/>
  <c r="C57" i="1"/>
  <c r="B57" i="1"/>
  <c r="U56" i="1"/>
  <c r="U55" i="1" s="1"/>
  <c r="U46" i="1" s="1"/>
  <c r="U23" i="1" s="1"/>
  <c r="T56" i="1"/>
  <c r="Q56" i="1"/>
  <c r="O56" i="1"/>
  <c r="N56" i="1"/>
  <c r="X56" i="1" s="1"/>
  <c r="M56" i="1"/>
  <c r="M55" i="1" s="1"/>
  <c r="M46" i="1" s="1"/>
  <c r="M23" i="1" s="1"/>
  <c r="M21" i="1" s="1"/>
  <c r="J56" i="1"/>
  <c r="I56" i="1"/>
  <c r="I55" i="1" s="1"/>
  <c r="I46" i="1" s="1"/>
  <c r="I23" i="1" s="1"/>
  <c r="I21" i="1" s="1"/>
  <c r="H56" i="1"/>
  <c r="G56" i="1"/>
  <c r="F56" i="1"/>
  <c r="E56" i="1"/>
  <c r="E55" i="1" s="1"/>
  <c r="E46" i="1" s="1"/>
  <c r="E23" i="1" s="1"/>
  <c r="E21" i="1" s="1"/>
  <c r="D56" i="1"/>
  <c r="O55" i="1"/>
  <c r="N55" i="1"/>
  <c r="J55" i="1"/>
  <c r="G55" i="1"/>
  <c r="F55" i="1"/>
  <c r="X54" i="1"/>
  <c r="X53" i="1"/>
  <c r="W52" i="1"/>
  <c r="V52" i="1"/>
  <c r="U52" i="1"/>
  <c r="T52" i="1"/>
  <c r="S52" i="1"/>
  <c r="R52" i="1"/>
  <c r="Q52" i="1"/>
  <c r="P52" i="1"/>
  <c r="O52" i="1"/>
  <c r="N52" i="1"/>
  <c r="X52" i="1" s="1"/>
  <c r="M52" i="1"/>
  <c r="L52" i="1"/>
  <c r="K52" i="1"/>
  <c r="J52" i="1"/>
  <c r="I52" i="1"/>
  <c r="H52" i="1"/>
  <c r="G52" i="1"/>
  <c r="F52" i="1"/>
  <c r="E52" i="1"/>
  <c r="D52" i="1"/>
  <c r="S51" i="1"/>
  <c r="Q51" i="1"/>
  <c r="O51" i="1"/>
  <c r="N51" i="1"/>
  <c r="L51" i="1" s="1"/>
  <c r="V51" i="1" s="1"/>
  <c r="M51" i="1"/>
  <c r="K51" i="1"/>
  <c r="C51" i="1"/>
  <c r="B51" i="1"/>
  <c r="S50" i="1"/>
  <c r="Q50" i="1"/>
  <c r="Q49" i="1" s="1"/>
  <c r="Q47" i="1" s="1"/>
  <c r="O50" i="1"/>
  <c r="N50" i="1"/>
  <c r="L50" i="1" s="1"/>
  <c r="M50" i="1"/>
  <c r="K50" i="1"/>
  <c r="C50" i="1"/>
  <c r="B50" i="1"/>
  <c r="U49" i="1"/>
  <c r="T49" i="1"/>
  <c r="S49" i="1"/>
  <c r="S47" i="1" s="1"/>
  <c r="R49" i="1"/>
  <c r="R47" i="1" s="1"/>
  <c r="R46" i="1" s="1"/>
  <c r="R23" i="1" s="1"/>
  <c r="P49" i="1"/>
  <c r="O49" i="1"/>
  <c r="O47" i="1" s="1"/>
  <c r="O46" i="1" s="1"/>
  <c r="O23" i="1" s="1"/>
  <c r="N49" i="1"/>
  <c r="N47" i="1" s="1"/>
  <c r="N46" i="1" s="1"/>
  <c r="N23" i="1" s="1"/>
  <c r="M49" i="1"/>
  <c r="K49" i="1"/>
  <c r="K47" i="1" s="1"/>
  <c r="J49" i="1"/>
  <c r="J47" i="1" s="1"/>
  <c r="J46" i="1" s="1"/>
  <c r="J23" i="1" s="1"/>
  <c r="I49" i="1"/>
  <c r="H49" i="1"/>
  <c r="G49" i="1"/>
  <c r="G47" i="1" s="1"/>
  <c r="G46" i="1" s="1"/>
  <c r="G23" i="1" s="1"/>
  <c r="G21" i="1" s="1"/>
  <c r="F49" i="1"/>
  <c r="F47" i="1" s="1"/>
  <c r="F46" i="1" s="1"/>
  <c r="F23" i="1" s="1"/>
  <c r="E49" i="1"/>
  <c r="D49" i="1"/>
  <c r="X48" i="1"/>
  <c r="U47" i="1"/>
  <c r="T47" i="1"/>
  <c r="P47" i="1"/>
  <c r="M47" i="1"/>
  <c r="I47" i="1"/>
  <c r="H47" i="1"/>
  <c r="H46" i="1" s="1"/>
  <c r="H23" i="1" s="1"/>
  <c r="E47" i="1"/>
  <c r="D47" i="1"/>
  <c r="D46" i="1" s="1"/>
  <c r="D23" i="1" s="1"/>
  <c r="X45" i="1"/>
  <c r="X44" i="1"/>
  <c r="X43" i="1"/>
  <c r="W43" i="1"/>
  <c r="V43" i="1"/>
  <c r="U43" i="1"/>
  <c r="T43" i="1"/>
  <c r="T28" i="1" s="1"/>
  <c r="T22" i="1" s="1"/>
  <c r="S43" i="1"/>
  <c r="R43" i="1"/>
  <c r="Q43" i="1"/>
  <c r="P43" i="1"/>
  <c r="P28" i="1" s="1"/>
  <c r="P22" i="1" s="1"/>
  <c r="O43" i="1"/>
  <c r="N43" i="1"/>
  <c r="M43" i="1"/>
  <c r="L43" i="1"/>
  <c r="L28" i="1" s="1"/>
  <c r="L22" i="1" s="1"/>
  <c r="K43" i="1"/>
  <c r="J43" i="1"/>
  <c r="I43" i="1"/>
  <c r="H43" i="1"/>
  <c r="H28" i="1" s="1"/>
  <c r="H22" i="1" s="1"/>
  <c r="H21" i="1" s="1"/>
  <c r="G43" i="1"/>
  <c r="F43" i="1"/>
  <c r="E43" i="1"/>
  <c r="D43" i="1"/>
  <c r="D28" i="1" s="1"/>
  <c r="D22" i="1" s="1"/>
  <c r="X42" i="1"/>
  <c r="X41" i="1"/>
  <c r="X40" i="1"/>
  <c r="X39" i="1"/>
  <c r="X38" i="1"/>
  <c r="X37" i="1"/>
  <c r="W36" i="1"/>
  <c r="X36" i="1" s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X35" i="1"/>
  <c r="X34" i="1"/>
  <c r="W33" i="1"/>
  <c r="X33" i="1" s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X32" i="1"/>
  <c r="X31" i="1"/>
  <c r="X30" i="1"/>
  <c r="W29" i="1"/>
  <c r="X29" i="1" s="1"/>
  <c r="V29" i="1"/>
  <c r="V28" i="1" s="1"/>
  <c r="V22" i="1" s="1"/>
  <c r="U29" i="1"/>
  <c r="T29" i="1"/>
  <c r="S29" i="1"/>
  <c r="R29" i="1"/>
  <c r="R28" i="1" s="1"/>
  <c r="R22" i="1" s="1"/>
  <c r="R21" i="1" s="1"/>
  <c r="Q29" i="1"/>
  <c r="P29" i="1"/>
  <c r="O29" i="1"/>
  <c r="N29" i="1"/>
  <c r="N28" i="1" s="1"/>
  <c r="N22" i="1" s="1"/>
  <c r="N21" i="1" s="1"/>
  <c r="M29" i="1"/>
  <c r="L29" i="1"/>
  <c r="K29" i="1"/>
  <c r="J29" i="1"/>
  <c r="J28" i="1" s="1"/>
  <c r="J22" i="1" s="1"/>
  <c r="J21" i="1" s="1"/>
  <c r="I29" i="1"/>
  <c r="H29" i="1"/>
  <c r="G29" i="1"/>
  <c r="F29" i="1"/>
  <c r="F28" i="1" s="1"/>
  <c r="F22" i="1" s="1"/>
  <c r="F21" i="1" s="1"/>
  <c r="E29" i="1"/>
  <c r="D29" i="1"/>
  <c r="W28" i="1"/>
  <c r="X28" i="1" s="1"/>
  <c r="U28" i="1"/>
  <c r="S28" i="1"/>
  <c r="S22" i="1" s="1"/>
  <c r="Q28" i="1"/>
  <c r="O28" i="1"/>
  <c r="O22" i="1" s="1"/>
  <c r="M28" i="1"/>
  <c r="K28" i="1"/>
  <c r="K22" i="1" s="1"/>
  <c r="I28" i="1"/>
  <c r="G28" i="1"/>
  <c r="G22" i="1" s="1"/>
  <c r="E28" i="1"/>
  <c r="U27" i="1"/>
  <c r="T27" i="1"/>
  <c r="P27" i="1"/>
  <c r="I27" i="1"/>
  <c r="H27" i="1"/>
  <c r="G27" i="1"/>
  <c r="E27" i="1"/>
  <c r="D27" i="1"/>
  <c r="W26" i="1"/>
  <c r="V26" i="1"/>
  <c r="U26" i="1"/>
  <c r="T26" i="1"/>
  <c r="S26" i="1"/>
  <c r="R26" i="1"/>
  <c r="Q26" i="1"/>
  <c r="P26" i="1"/>
  <c r="O26" i="1"/>
  <c r="N26" i="1"/>
  <c r="M26" i="1"/>
  <c r="X26" i="1" s="1"/>
  <c r="L26" i="1"/>
  <c r="K26" i="1"/>
  <c r="J26" i="1"/>
  <c r="I26" i="1"/>
  <c r="H26" i="1"/>
  <c r="G26" i="1"/>
  <c r="F26" i="1"/>
  <c r="E26" i="1"/>
  <c r="D26" i="1"/>
  <c r="U25" i="1"/>
  <c r="T25" i="1"/>
  <c r="R25" i="1"/>
  <c r="Q25" i="1"/>
  <c r="P25" i="1"/>
  <c r="N25" i="1"/>
  <c r="J25" i="1"/>
  <c r="I25" i="1"/>
  <c r="H25" i="1"/>
  <c r="G25" i="1"/>
  <c r="F25" i="1"/>
  <c r="E25" i="1"/>
  <c r="D25" i="1"/>
  <c r="X24" i="1"/>
  <c r="D24" i="1"/>
  <c r="U22" i="1"/>
  <c r="U21" i="1" s="1"/>
  <c r="Q22" i="1"/>
  <c r="M22" i="1"/>
  <c r="I22" i="1"/>
  <c r="E22" i="1"/>
  <c r="L56" i="1" l="1"/>
  <c r="L55" i="1" s="1"/>
  <c r="V57" i="1"/>
  <c r="V56" i="1" s="1"/>
  <c r="V55" i="1" s="1"/>
  <c r="L74" i="1"/>
  <c r="L25" i="1" s="1"/>
  <c r="L21" i="1" s="1"/>
  <c r="V76" i="1"/>
  <c r="O21" i="1"/>
  <c r="D21" i="1"/>
  <c r="V50" i="1"/>
  <c r="V49" i="1" s="1"/>
  <c r="V47" i="1" s="1"/>
  <c r="V46" i="1" s="1"/>
  <c r="V23" i="1" s="1"/>
  <c r="V21" i="1" s="1"/>
  <c r="L49" i="1"/>
  <c r="L47" i="1" s="1"/>
  <c r="L46" i="1" s="1"/>
  <c r="L23" i="1" s="1"/>
  <c r="V74" i="1"/>
  <c r="V25" i="1" s="1"/>
  <c r="T46" i="1"/>
  <c r="T23" i="1" s="1"/>
  <c r="T21" i="1" s="1"/>
  <c r="S46" i="1"/>
  <c r="S23" i="1" s="1"/>
  <c r="S21" i="1" s="1"/>
  <c r="X55" i="1"/>
  <c r="Q55" i="1"/>
  <c r="W62" i="1"/>
  <c r="X62" i="1" s="1"/>
  <c r="X63" i="1"/>
  <c r="V80" i="1"/>
  <c r="V79" i="1" s="1"/>
  <c r="V27" i="1" s="1"/>
  <c r="L79" i="1"/>
  <c r="L27" i="1" s="1"/>
  <c r="Q46" i="1"/>
  <c r="Q23" i="1" s="1"/>
  <c r="Q21" i="1" s="1"/>
  <c r="K56" i="1"/>
  <c r="K55" i="1" s="1"/>
  <c r="K46" i="1" s="1"/>
  <c r="K23" i="1" s="1"/>
  <c r="K83" i="1"/>
  <c r="W22" i="1"/>
  <c r="W50" i="1"/>
  <c r="W51" i="1"/>
  <c r="X51" i="1" s="1"/>
  <c r="W76" i="1"/>
  <c r="X76" i="1" s="1"/>
  <c r="W80" i="1"/>
  <c r="W57" i="1"/>
  <c r="K58" i="1"/>
  <c r="K77" i="1"/>
  <c r="K74" i="1" s="1"/>
  <c r="K25" i="1" s="1"/>
  <c r="W77" i="1"/>
  <c r="X77" i="1" s="1"/>
  <c r="K81" i="1"/>
  <c r="K79" i="1" s="1"/>
  <c r="K27" i="1" s="1"/>
  <c r="W81" i="1"/>
  <c r="X81" i="1" s="1"/>
  <c r="P56" i="1"/>
  <c r="P55" i="1" s="1"/>
  <c r="P46" i="1" s="1"/>
  <c r="P23" i="1" s="1"/>
  <c r="P21" i="1" s="1"/>
  <c r="K21" i="1" l="1"/>
  <c r="X80" i="1"/>
  <c r="W79" i="1"/>
  <c r="X50" i="1"/>
  <c r="W49" i="1"/>
  <c r="X57" i="1"/>
  <c r="W56" i="1"/>
  <c r="W55" i="1" s="1"/>
  <c r="X22" i="1"/>
  <c r="W74" i="1"/>
  <c r="W27" i="1" l="1"/>
  <c r="X27" i="1" s="1"/>
  <c r="X79" i="1"/>
  <c r="X74" i="1"/>
  <c r="W25" i="1"/>
  <c r="X25" i="1" s="1"/>
  <c r="W47" i="1"/>
  <c r="X49" i="1"/>
  <c r="W46" i="1" l="1"/>
  <c r="X47" i="1"/>
  <c r="X46" i="1" l="1"/>
  <c r="W23" i="1"/>
  <c r="X23" i="1" l="1"/>
  <c r="W21" i="1"/>
  <c r="X21" i="1" s="1"/>
</calcChain>
</file>

<file path=xl/sharedStrings.xml><?xml version="1.0" encoding="utf-8"?>
<sst xmlns="http://schemas.openxmlformats.org/spreadsheetml/2006/main" count="348" uniqueCount="164">
  <si>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</si>
  <si>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</si>
  <si>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</si>
  <si>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</si>
  <si>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 квартал 2024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</si>
  <si>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</si>
  <si>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</si>
  <si>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</si>
  <si>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</si>
  <si>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</si>
  <si>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</si>
  <si>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</si>
  <si>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</si>
  <si>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</si>
  <si>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01.01.2024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</si>
  <si>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</si>
  <si>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</si>
  <si>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</si>
  <si>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2024, млн рублей (без НДС)</t>
  </si>
  <si>
    <t>Освоение капитальных вложений года 2024,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</si>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</sst>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9" fillId="0" borderId="0"/>
  </cellStyleXfs>
  <cellXfs count="8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vertical="center" wrapText="1"/>
    </xf>
    <xf numFmtId="164" fontId="20" fillId="0" borderId="0" xfId="3" applyNumberFormat="1" applyFont="1" applyFill="1" applyAlignment="1">
      <alignment vertical="center" wrapText="1"/>
    </xf>
    <xf numFmtId="0" fontId="20" fillId="0" borderId="0" xfId="3" applyFont="1" applyFill="1" applyAlignment="1">
      <alignment horizontal="left" vertical="center" wrapText="1"/>
    </xf>
    <xf numFmtId="164" fontId="20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U58">
            <v>2.6531999999999996</v>
          </cell>
          <cell r="W58">
            <v>5.1022002533333337</v>
          </cell>
          <cell r="X58">
            <v>0</v>
          </cell>
          <cell r="Y58">
            <v>5.1022002533333337</v>
          </cell>
          <cell r="Z58">
            <v>0</v>
          </cell>
          <cell r="AA58">
            <v>5.1022002533333337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AF75" t="str">
            <v>Проект реализован не в полном объеме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AF76" t="str">
            <v>нд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AF77" t="str">
            <v>нд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AF80" t="str">
            <v>нд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AF81" t="str">
            <v>нд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AF82" t="str">
            <v>нд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AF83" t="str">
            <v>нд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  <cell r="AF84" t="str">
            <v>Инвестиционный проект дополнительно включен в проект изменений Инвестиционной программы в части 2024 года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H52">
            <v>8.8686952100000003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19.94338226</v>
          </cell>
          <cell r="AV53">
            <v>0</v>
          </cell>
        </row>
        <row r="59">
          <cell r="M59">
            <v>0</v>
          </cell>
          <cell r="T59">
            <v>0</v>
          </cell>
          <cell r="AA59">
            <v>0</v>
          </cell>
          <cell r="AH59">
            <v>31.95217843</v>
          </cell>
          <cell r="AV59">
            <v>0</v>
          </cell>
        </row>
        <row r="65">
          <cell r="M65">
            <v>0</v>
          </cell>
          <cell r="T65">
            <v>0</v>
          </cell>
          <cell r="AA65">
            <v>0</v>
          </cell>
          <cell r="AH65">
            <v>7.0923146166666662</v>
          </cell>
          <cell r="AV65">
            <v>0</v>
          </cell>
        </row>
        <row r="66">
          <cell r="M66">
            <v>0</v>
          </cell>
          <cell r="T66">
            <v>0</v>
          </cell>
          <cell r="AA66">
            <v>0</v>
          </cell>
          <cell r="AH66">
            <v>28.610262758333334</v>
          </cell>
          <cell r="AV66">
            <v>0</v>
          </cell>
        </row>
        <row r="77">
          <cell r="M77">
            <v>8.1250544624999996</v>
          </cell>
          <cell r="T77">
            <v>8.1250544625000014</v>
          </cell>
          <cell r="AA77">
            <v>8.1250544625000014</v>
          </cell>
          <cell r="AH77">
            <v>8.1250544625000014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4.2279135416666671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10.304454041666666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8.2893813666666674</v>
          </cell>
          <cell r="AV82">
            <v>0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1.1514408333333335</v>
          </cell>
          <cell r="AV83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2.0237539999999998</v>
          </cell>
          <cell r="AV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0.44830941666666674</v>
          </cell>
          <cell r="AV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0</v>
          </cell>
        </row>
        <row r="87">
          <cell r="M87">
            <v>0</v>
          </cell>
          <cell r="T87">
            <v>0</v>
          </cell>
          <cell r="AA87">
            <v>0</v>
          </cell>
          <cell r="AG87">
            <v>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5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J23" sqref="J23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3" customWidth="1"/>
    <col min="6" max="8" width="16.28515625" style="26" hidden="1" customWidth="1"/>
    <col min="9" max="10" width="13.28515625" style="3" customWidth="1"/>
    <col min="11" max="11" width="15.140625" style="73" customWidth="1"/>
    <col min="12" max="12" width="13.28515625" style="3" customWidth="1"/>
    <col min="13" max="20" width="11.8554687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 hidden="1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">
      <c r="A21" s="57">
        <v>0</v>
      </c>
      <c r="B21" s="58" t="s">
        <v>48</v>
      </c>
      <c r="C21" s="57" t="s">
        <v>49</v>
      </c>
      <c r="D21" s="59">
        <f t="shared" ref="D21" si="0">SUM(D22:D27)</f>
        <v>84.147770091063947</v>
      </c>
      <c r="E21" s="59">
        <f t="shared" ref="E21:W21" si="1">SUM(E22:E27)</f>
        <v>404.01038572000004</v>
      </c>
      <c r="F21" s="60">
        <f t="shared" si="1"/>
        <v>0</v>
      </c>
      <c r="G21" s="60">
        <f t="shared" si="1"/>
        <v>0</v>
      </c>
      <c r="H21" s="60">
        <f t="shared" si="1"/>
        <v>157.05000000000001</v>
      </c>
      <c r="I21" s="59">
        <f t="shared" si="1"/>
        <v>36.455119063486102</v>
      </c>
      <c r="J21" s="59">
        <f t="shared" si="1"/>
        <v>307.93269333847616</v>
      </c>
      <c r="K21" s="59">
        <f t="shared" si="1"/>
        <v>172.37880495833335</v>
      </c>
      <c r="L21" s="59">
        <f t="shared" si="1"/>
        <v>9.5260149499999986</v>
      </c>
      <c r="M21" s="59">
        <f t="shared" si="1"/>
        <v>10.3360544625</v>
      </c>
      <c r="N21" s="59">
        <f t="shared" si="1"/>
        <v>9.5260149499999986</v>
      </c>
      <c r="O21" s="59">
        <f t="shared" si="1"/>
        <v>12.376888006944446</v>
      </c>
      <c r="P21" s="59">
        <f t="shared" si="1"/>
        <v>0</v>
      </c>
      <c r="Q21" s="59">
        <f t="shared" si="1"/>
        <v>12.376888006944446</v>
      </c>
      <c r="R21" s="59">
        <f t="shared" si="1"/>
        <v>0</v>
      </c>
      <c r="S21" s="59">
        <f t="shared" si="1"/>
        <v>137.28897448194445</v>
      </c>
      <c r="T21" s="59">
        <f t="shared" si="1"/>
        <v>0</v>
      </c>
      <c r="U21" s="59">
        <f t="shared" si="1"/>
        <v>35.593035496150861</v>
      </c>
      <c r="V21" s="59">
        <f t="shared" si="1"/>
        <v>298.90667838847617</v>
      </c>
      <c r="W21" s="59">
        <f t="shared" si="1"/>
        <v>-1.3100395125000008</v>
      </c>
      <c r="X21" s="61">
        <f t="shared" ref="X21:X49" si="2">IFERROR((W21)/(M21),"нд")</f>
        <v>-0.12674464102844318</v>
      </c>
      <c r="Y21" s="62" t="s">
        <v>50</v>
      </c>
      <c r="Z21" s="63"/>
      <c r="AA21" s="63"/>
    </row>
    <row r="22" spans="1:27" ht="15.75" x14ac:dyDescent="0.2">
      <c r="A22" s="56" t="s">
        <v>51</v>
      </c>
      <c r="B22" s="64" t="s">
        <v>52</v>
      </c>
      <c r="C22" s="56" t="s">
        <v>49</v>
      </c>
      <c r="D22" s="65">
        <f t="shared" ref="D22:W22" si="3">SUM(D28)</f>
        <v>0</v>
      </c>
      <c r="E22" s="65">
        <f t="shared" si="3"/>
        <v>0</v>
      </c>
      <c r="F22" s="66">
        <f t="shared" si="3"/>
        <v>0</v>
      </c>
      <c r="G22" s="66">
        <f t="shared" si="3"/>
        <v>0</v>
      </c>
      <c r="H22" s="66">
        <f t="shared" si="3"/>
        <v>0</v>
      </c>
      <c r="I22" s="65">
        <f t="shared" si="3"/>
        <v>0</v>
      </c>
      <c r="J22" s="65">
        <f t="shared" si="3"/>
        <v>0</v>
      </c>
      <c r="K22" s="65">
        <f t="shared" si="3"/>
        <v>0</v>
      </c>
      <c r="L22" s="65">
        <f t="shared" si="3"/>
        <v>0</v>
      </c>
      <c r="M22" s="65">
        <f t="shared" si="3"/>
        <v>0</v>
      </c>
      <c r="N22" s="65">
        <f t="shared" si="3"/>
        <v>0</v>
      </c>
      <c r="O22" s="65">
        <f t="shared" si="3"/>
        <v>0</v>
      </c>
      <c r="P22" s="65">
        <f t="shared" si="3"/>
        <v>0</v>
      </c>
      <c r="Q22" s="65">
        <f t="shared" si="3"/>
        <v>0</v>
      </c>
      <c r="R22" s="65">
        <f t="shared" si="3"/>
        <v>0</v>
      </c>
      <c r="S22" s="65">
        <f t="shared" si="3"/>
        <v>0</v>
      </c>
      <c r="T22" s="65">
        <f t="shared" si="3"/>
        <v>0</v>
      </c>
      <c r="U22" s="65">
        <f t="shared" si="3"/>
        <v>0</v>
      </c>
      <c r="V22" s="65">
        <f t="shared" si="3"/>
        <v>0</v>
      </c>
      <c r="W22" s="65">
        <f t="shared" si="3"/>
        <v>0</v>
      </c>
      <c r="X22" s="61" t="str">
        <f t="shared" si="2"/>
        <v>нд</v>
      </c>
      <c r="Y22" s="54" t="s">
        <v>50</v>
      </c>
      <c r="Z22" s="63"/>
      <c r="AA22" s="63"/>
    </row>
    <row r="23" spans="1:27" ht="31.5" x14ac:dyDescent="0.2">
      <c r="A23" s="56" t="s">
        <v>53</v>
      </c>
      <c r="B23" s="64" t="s">
        <v>54</v>
      </c>
      <c r="C23" s="56" t="s">
        <v>49</v>
      </c>
      <c r="D23" s="65">
        <f t="shared" ref="D23:W23" si="4">SUM(D46)</f>
        <v>33.779828572413209</v>
      </c>
      <c r="E23" s="65">
        <f t="shared" si="4"/>
        <v>102.07594075</v>
      </c>
      <c r="F23" s="66">
        <f t="shared" si="4"/>
        <v>0</v>
      </c>
      <c r="G23" s="66">
        <f t="shared" si="4"/>
        <v>0</v>
      </c>
      <c r="H23" s="66">
        <f t="shared" si="4"/>
        <v>62.820000000000007</v>
      </c>
      <c r="I23" s="65">
        <f t="shared" si="4"/>
        <v>24.514407523866758</v>
      </c>
      <c r="J23" s="65">
        <f t="shared" si="4"/>
        <v>221.9667715868195</v>
      </c>
      <c r="K23" s="65">
        <f t="shared" si="4"/>
        <v>111.43333390833334</v>
      </c>
      <c r="L23" s="65">
        <f t="shared" si="4"/>
        <v>4.4100187100000001</v>
      </c>
      <c r="M23" s="65">
        <f t="shared" si="4"/>
        <v>2.2109999999999999</v>
      </c>
      <c r="N23" s="65">
        <f t="shared" si="4"/>
        <v>4.4100187100000001</v>
      </c>
      <c r="O23" s="65">
        <f t="shared" si="4"/>
        <v>4.2518335444444446</v>
      </c>
      <c r="P23" s="65">
        <f t="shared" si="4"/>
        <v>0</v>
      </c>
      <c r="Q23" s="65">
        <f t="shared" si="4"/>
        <v>4.2518335444444446</v>
      </c>
      <c r="R23" s="65">
        <f t="shared" si="4"/>
        <v>0</v>
      </c>
      <c r="S23" s="65">
        <f t="shared" si="4"/>
        <v>100.71866681944445</v>
      </c>
      <c r="T23" s="65">
        <f t="shared" si="4"/>
        <v>0</v>
      </c>
      <c r="U23" s="65">
        <f t="shared" si="4"/>
        <v>24.093202298460838</v>
      </c>
      <c r="V23" s="65">
        <f t="shared" si="4"/>
        <v>217.55675287681953</v>
      </c>
      <c r="W23" s="65">
        <f t="shared" si="4"/>
        <v>2.1990187100000003</v>
      </c>
      <c r="X23" s="61">
        <f t="shared" si="2"/>
        <v>0.99458105382180029</v>
      </c>
      <c r="Y23" s="54" t="s">
        <v>50</v>
      </c>
      <c r="Z23" s="63"/>
      <c r="AA23" s="63"/>
    </row>
    <row r="24" spans="1:27" ht="63" x14ac:dyDescent="0.2">
      <c r="A24" s="56" t="s">
        <v>55</v>
      </c>
      <c r="B24" s="64" t="s">
        <v>56</v>
      </c>
      <c r="C24" s="56" t="s">
        <v>49</v>
      </c>
      <c r="D24" s="65">
        <f t="shared" ref="D24" si="5">SUM(D71)</f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1" t="str">
        <f t="shared" si="2"/>
        <v>нд</v>
      </c>
      <c r="Y24" s="54" t="s">
        <v>50</v>
      </c>
      <c r="Z24" s="63"/>
      <c r="AA24" s="63"/>
    </row>
    <row r="25" spans="1:27" ht="31.5" x14ac:dyDescent="0.2">
      <c r="A25" s="56" t="s">
        <v>57</v>
      </c>
      <c r="B25" s="64" t="s">
        <v>58</v>
      </c>
      <c r="C25" s="56" t="s">
        <v>49</v>
      </c>
      <c r="D25" s="65">
        <f t="shared" ref="D25:W25" si="6">SUM(D74)</f>
        <v>29.447224982544405</v>
      </c>
      <c r="E25" s="65">
        <f t="shared" si="6"/>
        <v>159.73566445</v>
      </c>
      <c r="F25" s="66">
        <f t="shared" si="6"/>
        <v>0</v>
      </c>
      <c r="G25" s="66">
        <f t="shared" si="6"/>
        <v>0</v>
      </c>
      <c r="H25" s="66">
        <f t="shared" si="6"/>
        <v>31.410000000000004</v>
      </c>
      <c r="I25" s="65">
        <f t="shared" si="6"/>
        <v>9.0842059062294993</v>
      </c>
      <c r="J25" s="65">
        <f t="shared" si="6"/>
        <v>69.682838905109989</v>
      </c>
      <c r="K25" s="65">
        <f t="shared" si="6"/>
        <v>47.032585433333338</v>
      </c>
      <c r="L25" s="65">
        <f t="shared" si="6"/>
        <v>4.5084962399999986</v>
      </c>
      <c r="M25" s="65">
        <f t="shared" si="6"/>
        <v>8.1250544624999996</v>
      </c>
      <c r="N25" s="65">
        <f t="shared" si="6"/>
        <v>4.5084962399999986</v>
      </c>
      <c r="O25" s="65">
        <f t="shared" si="6"/>
        <v>8.1250544625000014</v>
      </c>
      <c r="P25" s="65">
        <f t="shared" si="6"/>
        <v>0</v>
      </c>
      <c r="Q25" s="65">
        <f t="shared" si="6"/>
        <v>8.1250544625000014</v>
      </c>
      <c r="R25" s="65">
        <f t="shared" si="6"/>
        <v>0</v>
      </c>
      <c r="S25" s="65">
        <f t="shared" si="6"/>
        <v>22.657422045833336</v>
      </c>
      <c r="T25" s="65">
        <f t="shared" si="6"/>
        <v>0</v>
      </c>
      <c r="U25" s="65">
        <f t="shared" si="6"/>
        <v>8.6535949950547142</v>
      </c>
      <c r="V25" s="65">
        <f t="shared" si="6"/>
        <v>65.17434266510999</v>
      </c>
      <c r="W25" s="65">
        <f t="shared" si="6"/>
        <v>-3.616558222500001</v>
      </c>
      <c r="X25" s="61">
        <f t="shared" si="2"/>
        <v>-0.4451118745347119</v>
      </c>
      <c r="Y25" s="54" t="s">
        <v>50</v>
      </c>
      <c r="Z25" s="63"/>
      <c r="AA25" s="63"/>
    </row>
    <row r="26" spans="1:27" ht="47.25" x14ac:dyDescent="0.2">
      <c r="A26" s="56" t="s">
        <v>59</v>
      </c>
      <c r="B26" s="64" t="s">
        <v>60</v>
      </c>
      <c r="C26" s="56" t="s">
        <v>49</v>
      </c>
      <c r="D26" s="65">
        <f t="shared" ref="D26:W27" si="7">SUM(D78)</f>
        <v>0</v>
      </c>
      <c r="E26" s="65">
        <f t="shared" si="7"/>
        <v>0</v>
      </c>
      <c r="F26" s="66">
        <f t="shared" si="7"/>
        <v>0</v>
      </c>
      <c r="G26" s="66">
        <f t="shared" si="7"/>
        <v>0</v>
      </c>
      <c r="H26" s="66">
        <f t="shared" si="7"/>
        <v>0</v>
      </c>
      <c r="I26" s="65">
        <f t="shared" si="7"/>
        <v>0</v>
      </c>
      <c r="J26" s="65">
        <f t="shared" si="7"/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si="7"/>
        <v>0</v>
      </c>
      <c r="O26" s="65">
        <f t="shared" si="7"/>
        <v>0</v>
      </c>
      <c r="P26" s="65">
        <f t="shared" si="7"/>
        <v>0</v>
      </c>
      <c r="Q26" s="65">
        <f t="shared" si="7"/>
        <v>0</v>
      </c>
      <c r="R26" s="65">
        <f t="shared" si="7"/>
        <v>0</v>
      </c>
      <c r="S26" s="65">
        <f t="shared" si="7"/>
        <v>0</v>
      </c>
      <c r="T26" s="65">
        <f t="shared" si="7"/>
        <v>0</v>
      </c>
      <c r="U26" s="65">
        <f t="shared" si="7"/>
        <v>0</v>
      </c>
      <c r="V26" s="65">
        <f t="shared" si="7"/>
        <v>0</v>
      </c>
      <c r="W26" s="65">
        <f t="shared" si="7"/>
        <v>0</v>
      </c>
      <c r="X26" s="61" t="str">
        <f t="shared" si="2"/>
        <v>нд</v>
      </c>
      <c r="Y26" s="54" t="s">
        <v>50</v>
      </c>
      <c r="Z26" s="63"/>
      <c r="AA26" s="63"/>
    </row>
    <row r="27" spans="1:27" ht="15.75" x14ac:dyDescent="0.2">
      <c r="A27" s="56" t="s">
        <v>61</v>
      </c>
      <c r="B27" s="64" t="s">
        <v>62</v>
      </c>
      <c r="C27" s="56" t="s">
        <v>49</v>
      </c>
      <c r="D27" s="65">
        <f t="shared" si="7"/>
        <v>20.920716536106337</v>
      </c>
      <c r="E27" s="65">
        <f t="shared" si="7"/>
        <v>142.19878052000001</v>
      </c>
      <c r="F27" s="66">
        <f t="shared" si="7"/>
        <v>0</v>
      </c>
      <c r="G27" s="66">
        <f t="shared" si="7"/>
        <v>0</v>
      </c>
      <c r="H27" s="66">
        <f t="shared" si="7"/>
        <v>62.82</v>
      </c>
      <c r="I27" s="65">
        <f t="shared" si="7"/>
        <v>2.8565056333898422</v>
      </c>
      <c r="J27" s="65">
        <f t="shared" si="7"/>
        <v>16.283082846546666</v>
      </c>
      <c r="K27" s="65">
        <f t="shared" si="7"/>
        <v>13.912885616666669</v>
      </c>
      <c r="L27" s="65">
        <f t="shared" si="7"/>
        <v>0.60750000000000004</v>
      </c>
      <c r="M27" s="65">
        <f t="shared" si="7"/>
        <v>0</v>
      </c>
      <c r="N27" s="65">
        <f t="shared" si="7"/>
        <v>0.60750000000000004</v>
      </c>
      <c r="O27" s="65">
        <f t="shared" si="7"/>
        <v>0</v>
      </c>
      <c r="P27" s="65">
        <f t="shared" si="7"/>
        <v>0</v>
      </c>
      <c r="Q27" s="65">
        <f t="shared" si="7"/>
        <v>0</v>
      </c>
      <c r="R27" s="65">
        <f t="shared" si="7"/>
        <v>0</v>
      </c>
      <c r="S27" s="65">
        <f t="shared" si="7"/>
        <v>13.912885616666669</v>
      </c>
      <c r="T27" s="65">
        <f t="shared" si="7"/>
        <v>0</v>
      </c>
      <c r="U27" s="65">
        <f t="shared" si="7"/>
        <v>2.8462382026353055</v>
      </c>
      <c r="V27" s="65">
        <f t="shared" si="7"/>
        <v>16.175582846546668</v>
      </c>
      <c r="W27" s="65">
        <f t="shared" si="7"/>
        <v>0.1075</v>
      </c>
      <c r="X27" s="61" t="str">
        <f t="shared" si="2"/>
        <v>нд</v>
      </c>
      <c r="Y27" s="54" t="s">
        <v>50</v>
      </c>
      <c r="Z27" s="63"/>
      <c r="AA27" s="63"/>
    </row>
    <row r="28" spans="1:27" ht="31.5" x14ac:dyDescent="0.2">
      <c r="A28" s="56" t="s">
        <v>63</v>
      </c>
      <c r="B28" s="64" t="s">
        <v>64</v>
      </c>
      <c r="C28" s="56" t="s">
        <v>49</v>
      </c>
      <c r="D28" s="65">
        <f t="shared" ref="D28:W28" si="8">SUM(D29,D33,D36,D43)</f>
        <v>0</v>
      </c>
      <c r="E28" s="65">
        <f t="shared" si="8"/>
        <v>0</v>
      </c>
      <c r="F28" s="66">
        <f t="shared" si="8"/>
        <v>0</v>
      </c>
      <c r="G28" s="66">
        <f t="shared" si="8"/>
        <v>0</v>
      </c>
      <c r="H28" s="66">
        <f t="shared" si="8"/>
        <v>0</v>
      </c>
      <c r="I28" s="65">
        <f t="shared" si="8"/>
        <v>0</v>
      </c>
      <c r="J28" s="65">
        <f t="shared" si="8"/>
        <v>0</v>
      </c>
      <c r="K28" s="65">
        <f t="shared" si="8"/>
        <v>0</v>
      </c>
      <c r="L28" s="65">
        <f t="shared" si="8"/>
        <v>0</v>
      </c>
      <c r="M28" s="65">
        <f t="shared" si="8"/>
        <v>0</v>
      </c>
      <c r="N28" s="65">
        <f t="shared" si="8"/>
        <v>0</v>
      </c>
      <c r="O28" s="65">
        <f t="shared" si="8"/>
        <v>0</v>
      </c>
      <c r="P28" s="65">
        <f t="shared" si="8"/>
        <v>0</v>
      </c>
      <c r="Q28" s="65">
        <f t="shared" si="8"/>
        <v>0</v>
      </c>
      <c r="R28" s="65">
        <f t="shared" si="8"/>
        <v>0</v>
      </c>
      <c r="S28" s="65">
        <f t="shared" si="8"/>
        <v>0</v>
      </c>
      <c r="T28" s="65">
        <f t="shared" si="8"/>
        <v>0</v>
      </c>
      <c r="U28" s="65">
        <f t="shared" si="8"/>
        <v>0</v>
      </c>
      <c r="V28" s="65">
        <f t="shared" si="8"/>
        <v>0</v>
      </c>
      <c r="W28" s="65">
        <f t="shared" si="8"/>
        <v>0</v>
      </c>
      <c r="X28" s="61" t="str">
        <f t="shared" si="2"/>
        <v>нд</v>
      </c>
      <c r="Y28" s="54" t="s">
        <v>50</v>
      </c>
      <c r="Z28" s="63"/>
      <c r="AA28" s="63"/>
    </row>
    <row r="29" spans="1:27" ht="47.25" x14ac:dyDescent="0.2">
      <c r="A29" s="56" t="s">
        <v>65</v>
      </c>
      <c r="B29" s="64" t="s">
        <v>66</v>
      </c>
      <c r="C29" s="56" t="s">
        <v>49</v>
      </c>
      <c r="D29" s="65">
        <f t="shared" ref="D29:W29" si="9">SUM(D30:D32)</f>
        <v>0</v>
      </c>
      <c r="E29" s="65">
        <f t="shared" si="9"/>
        <v>0</v>
      </c>
      <c r="F29" s="66">
        <f t="shared" si="9"/>
        <v>0</v>
      </c>
      <c r="G29" s="66">
        <f t="shared" si="9"/>
        <v>0</v>
      </c>
      <c r="H29" s="66">
        <f t="shared" si="9"/>
        <v>0</v>
      </c>
      <c r="I29" s="65">
        <f t="shared" si="9"/>
        <v>0</v>
      </c>
      <c r="J29" s="65">
        <f t="shared" si="9"/>
        <v>0</v>
      </c>
      <c r="K29" s="65">
        <f t="shared" si="9"/>
        <v>0</v>
      </c>
      <c r="L29" s="65">
        <f t="shared" si="9"/>
        <v>0</v>
      </c>
      <c r="M29" s="65">
        <f t="shared" si="9"/>
        <v>0</v>
      </c>
      <c r="N29" s="65">
        <f t="shared" si="9"/>
        <v>0</v>
      </c>
      <c r="O29" s="65">
        <f t="shared" si="9"/>
        <v>0</v>
      </c>
      <c r="P29" s="65">
        <f t="shared" si="9"/>
        <v>0</v>
      </c>
      <c r="Q29" s="65">
        <f t="shared" si="9"/>
        <v>0</v>
      </c>
      <c r="R29" s="65">
        <f t="shared" si="9"/>
        <v>0</v>
      </c>
      <c r="S29" s="65">
        <f t="shared" si="9"/>
        <v>0</v>
      </c>
      <c r="T29" s="65">
        <f t="shared" si="9"/>
        <v>0</v>
      </c>
      <c r="U29" s="65">
        <f t="shared" si="9"/>
        <v>0</v>
      </c>
      <c r="V29" s="65">
        <f t="shared" si="9"/>
        <v>0</v>
      </c>
      <c r="W29" s="65">
        <f t="shared" si="9"/>
        <v>0</v>
      </c>
      <c r="X29" s="61" t="str">
        <f t="shared" si="2"/>
        <v>нд</v>
      </c>
      <c r="Y29" s="54" t="s">
        <v>50</v>
      </c>
      <c r="Z29" s="63"/>
      <c r="AA29" s="63"/>
    </row>
    <row r="30" spans="1:27" ht="78.75" x14ac:dyDescent="0.2">
      <c r="A30" s="56" t="s">
        <v>67</v>
      </c>
      <c r="B30" s="64" t="s">
        <v>68</v>
      </c>
      <c r="C30" s="56" t="s">
        <v>49</v>
      </c>
      <c r="D30" s="65">
        <v>0</v>
      </c>
      <c r="E30" s="65">
        <v>0</v>
      </c>
      <c r="F30" s="66">
        <v>0</v>
      </c>
      <c r="G30" s="66">
        <v>0</v>
      </c>
      <c r="H30" s="66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1" t="str">
        <f t="shared" si="2"/>
        <v>нд</v>
      </c>
      <c r="Y30" s="54" t="s">
        <v>50</v>
      </c>
      <c r="Z30" s="63"/>
      <c r="AA30" s="63"/>
    </row>
    <row r="31" spans="1:27" ht="78.75" x14ac:dyDescent="0.2">
      <c r="A31" s="56" t="s">
        <v>69</v>
      </c>
      <c r="B31" s="64" t="s">
        <v>70</v>
      </c>
      <c r="C31" s="56" t="s">
        <v>49</v>
      </c>
      <c r="D31" s="65">
        <v>0</v>
      </c>
      <c r="E31" s="65">
        <v>0</v>
      </c>
      <c r="F31" s="66">
        <v>0</v>
      </c>
      <c r="G31" s="66">
        <v>0</v>
      </c>
      <c r="H31" s="66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1" t="str">
        <f t="shared" si="2"/>
        <v>нд</v>
      </c>
      <c r="Y31" s="54" t="s">
        <v>50</v>
      </c>
      <c r="Z31" s="63"/>
      <c r="AA31" s="63"/>
    </row>
    <row r="32" spans="1:27" ht="63" x14ac:dyDescent="0.2">
      <c r="A32" s="56" t="s">
        <v>71</v>
      </c>
      <c r="B32" s="64" t="s">
        <v>72</v>
      </c>
      <c r="C32" s="56" t="s">
        <v>49</v>
      </c>
      <c r="D32" s="65">
        <v>0</v>
      </c>
      <c r="E32" s="65">
        <v>0</v>
      </c>
      <c r="F32" s="66">
        <v>0</v>
      </c>
      <c r="G32" s="66">
        <v>0</v>
      </c>
      <c r="H32" s="66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1" t="str">
        <f t="shared" si="2"/>
        <v>нд</v>
      </c>
      <c r="Y32" s="54" t="s">
        <v>50</v>
      </c>
      <c r="Z32" s="63"/>
      <c r="AA32" s="63"/>
    </row>
    <row r="33" spans="1:27" ht="47.25" x14ac:dyDescent="0.2">
      <c r="A33" s="56" t="s">
        <v>73</v>
      </c>
      <c r="B33" s="64" t="s">
        <v>74</v>
      </c>
      <c r="C33" s="56" t="s">
        <v>49</v>
      </c>
      <c r="D33" s="65">
        <f t="shared" ref="D33:W33" si="10">SUM(D34:D35)</f>
        <v>0</v>
      </c>
      <c r="E33" s="65">
        <f t="shared" si="10"/>
        <v>0</v>
      </c>
      <c r="F33" s="66">
        <f t="shared" si="10"/>
        <v>0</v>
      </c>
      <c r="G33" s="66">
        <f t="shared" si="10"/>
        <v>0</v>
      </c>
      <c r="H33" s="66">
        <f t="shared" si="10"/>
        <v>0</v>
      </c>
      <c r="I33" s="65">
        <f t="shared" si="10"/>
        <v>0</v>
      </c>
      <c r="J33" s="65">
        <f t="shared" si="10"/>
        <v>0</v>
      </c>
      <c r="K33" s="65">
        <f t="shared" si="10"/>
        <v>0</v>
      </c>
      <c r="L33" s="65">
        <f t="shared" si="10"/>
        <v>0</v>
      </c>
      <c r="M33" s="65">
        <f t="shared" si="10"/>
        <v>0</v>
      </c>
      <c r="N33" s="65">
        <f t="shared" si="10"/>
        <v>0</v>
      </c>
      <c r="O33" s="65">
        <f t="shared" si="10"/>
        <v>0</v>
      </c>
      <c r="P33" s="65">
        <f t="shared" si="10"/>
        <v>0</v>
      </c>
      <c r="Q33" s="65">
        <f t="shared" si="10"/>
        <v>0</v>
      </c>
      <c r="R33" s="65">
        <f t="shared" si="10"/>
        <v>0</v>
      </c>
      <c r="S33" s="65">
        <f t="shared" si="10"/>
        <v>0</v>
      </c>
      <c r="T33" s="65">
        <f t="shared" si="10"/>
        <v>0</v>
      </c>
      <c r="U33" s="65">
        <f t="shared" si="10"/>
        <v>0</v>
      </c>
      <c r="V33" s="65">
        <f t="shared" si="10"/>
        <v>0</v>
      </c>
      <c r="W33" s="65">
        <f t="shared" si="10"/>
        <v>0</v>
      </c>
      <c r="X33" s="61" t="str">
        <f t="shared" si="2"/>
        <v>нд</v>
      </c>
      <c r="Y33" s="54" t="s">
        <v>50</v>
      </c>
      <c r="Z33" s="63"/>
      <c r="AA33" s="63"/>
    </row>
    <row r="34" spans="1:27" ht="78.75" x14ac:dyDescent="0.2">
      <c r="A34" s="56" t="s">
        <v>75</v>
      </c>
      <c r="B34" s="64" t="s">
        <v>76</v>
      </c>
      <c r="C34" s="56" t="s">
        <v>49</v>
      </c>
      <c r="D34" s="65">
        <v>0</v>
      </c>
      <c r="E34" s="65">
        <v>0</v>
      </c>
      <c r="F34" s="66">
        <v>0</v>
      </c>
      <c r="G34" s="66">
        <v>0</v>
      </c>
      <c r="H34" s="66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1" t="str">
        <f t="shared" si="2"/>
        <v>нд</v>
      </c>
      <c r="Y34" s="54" t="s">
        <v>50</v>
      </c>
      <c r="Z34" s="63"/>
      <c r="AA34" s="63"/>
    </row>
    <row r="35" spans="1:27" ht="47.25" x14ac:dyDescent="0.2">
      <c r="A35" s="56" t="s">
        <v>77</v>
      </c>
      <c r="B35" s="64" t="s">
        <v>78</v>
      </c>
      <c r="C35" s="56" t="s">
        <v>49</v>
      </c>
      <c r="D35" s="65">
        <v>0</v>
      </c>
      <c r="E35" s="65">
        <v>0</v>
      </c>
      <c r="F35" s="66">
        <v>0</v>
      </c>
      <c r="G35" s="66">
        <v>0</v>
      </c>
      <c r="H35" s="66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1" t="str">
        <f t="shared" si="2"/>
        <v>нд</v>
      </c>
      <c r="Y35" s="54" t="s">
        <v>50</v>
      </c>
      <c r="Z35" s="63"/>
      <c r="AA35" s="63"/>
    </row>
    <row r="36" spans="1:27" ht="63" x14ac:dyDescent="0.2">
      <c r="A36" s="56" t="s">
        <v>79</v>
      </c>
      <c r="B36" s="64" t="s">
        <v>80</v>
      </c>
      <c r="C36" s="56" t="s">
        <v>49</v>
      </c>
      <c r="D36" s="65">
        <f t="shared" ref="D36:W36" si="11">SUM(D37:D42)</f>
        <v>0</v>
      </c>
      <c r="E36" s="65">
        <f t="shared" si="11"/>
        <v>0</v>
      </c>
      <c r="F36" s="66">
        <f t="shared" si="11"/>
        <v>0</v>
      </c>
      <c r="G36" s="66">
        <f t="shared" si="11"/>
        <v>0</v>
      </c>
      <c r="H36" s="66">
        <f t="shared" si="11"/>
        <v>0</v>
      </c>
      <c r="I36" s="65">
        <f t="shared" si="11"/>
        <v>0</v>
      </c>
      <c r="J36" s="65">
        <f t="shared" si="11"/>
        <v>0</v>
      </c>
      <c r="K36" s="65">
        <f t="shared" si="11"/>
        <v>0</v>
      </c>
      <c r="L36" s="65">
        <f t="shared" si="11"/>
        <v>0</v>
      </c>
      <c r="M36" s="65">
        <f t="shared" si="11"/>
        <v>0</v>
      </c>
      <c r="N36" s="65">
        <f t="shared" si="11"/>
        <v>0</v>
      </c>
      <c r="O36" s="65">
        <f t="shared" si="11"/>
        <v>0</v>
      </c>
      <c r="P36" s="65">
        <f t="shared" si="11"/>
        <v>0</v>
      </c>
      <c r="Q36" s="65">
        <f t="shared" si="11"/>
        <v>0</v>
      </c>
      <c r="R36" s="65">
        <f t="shared" si="11"/>
        <v>0</v>
      </c>
      <c r="S36" s="65">
        <f t="shared" si="11"/>
        <v>0</v>
      </c>
      <c r="T36" s="65">
        <f t="shared" si="11"/>
        <v>0</v>
      </c>
      <c r="U36" s="65">
        <f t="shared" si="11"/>
        <v>0</v>
      </c>
      <c r="V36" s="65">
        <f t="shared" si="11"/>
        <v>0</v>
      </c>
      <c r="W36" s="65">
        <f t="shared" si="11"/>
        <v>0</v>
      </c>
      <c r="X36" s="61" t="str">
        <f t="shared" si="2"/>
        <v>нд</v>
      </c>
      <c r="Y36" s="54" t="s">
        <v>50</v>
      </c>
      <c r="Z36" s="63"/>
      <c r="AA36" s="63"/>
    </row>
    <row r="37" spans="1:27" ht="126" x14ac:dyDescent="0.2">
      <c r="A37" s="56" t="s">
        <v>81</v>
      </c>
      <c r="B37" s="64" t="s">
        <v>82</v>
      </c>
      <c r="C37" s="56" t="s">
        <v>49</v>
      </c>
      <c r="D37" s="65">
        <v>0</v>
      </c>
      <c r="E37" s="65">
        <v>0</v>
      </c>
      <c r="F37" s="66">
        <v>0</v>
      </c>
      <c r="G37" s="66">
        <v>0</v>
      </c>
      <c r="H37" s="66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1" t="str">
        <f t="shared" si="2"/>
        <v>нд</v>
      </c>
      <c r="Y37" s="54" t="s">
        <v>50</v>
      </c>
      <c r="Z37" s="63"/>
      <c r="AA37" s="63"/>
    </row>
    <row r="38" spans="1:27" ht="110.25" x14ac:dyDescent="0.2">
      <c r="A38" s="56" t="s">
        <v>81</v>
      </c>
      <c r="B38" s="64" t="s">
        <v>83</v>
      </c>
      <c r="C38" s="56" t="s">
        <v>49</v>
      </c>
      <c r="D38" s="65">
        <v>0</v>
      </c>
      <c r="E38" s="65">
        <v>0</v>
      </c>
      <c r="F38" s="66">
        <v>0</v>
      </c>
      <c r="G38" s="66">
        <v>0</v>
      </c>
      <c r="H38" s="66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1" t="str">
        <f t="shared" si="2"/>
        <v>нд</v>
      </c>
      <c r="Y38" s="54" t="s">
        <v>50</v>
      </c>
      <c r="Z38" s="63"/>
      <c r="AA38" s="63"/>
    </row>
    <row r="39" spans="1:27" ht="110.25" x14ac:dyDescent="0.2">
      <c r="A39" s="56" t="s">
        <v>81</v>
      </c>
      <c r="B39" s="64" t="s">
        <v>84</v>
      </c>
      <c r="C39" s="56" t="s">
        <v>49</v>
      </c>
      <c r="D39" s="65">
        <v>0</v>
      </c>
      <c r="E39" s="65">
        <v>0</v>
      </c>
      <c r="F39" s="66">
        <v>0</v>
      </c>
      <c r="G39" s="66">
        <v>0</v>
      </c>
      <c r="H39" s="66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1" t="str">
        <f t="shared" si="2"/>
        <v>нд</v>
      </c>
      <c r="Y39" s="54" t="s">
        <v>50</v>
      </c>
      <c r="Z39" s="63"/>
      <c r="AA39" s="63"/>
    </row>
    <row r="40" spans="1:27" ht="126" x14ac:dyDescent="0.2">
      <c r="A40" s="56" t="s">
        <v>85</v>
      </c>
      <c r="B40" s="64" t="s">
        <v>82</v>
      </c>
      <c r="C40" s="56" t="s">
        <v>49</v>
      </c>
      <c r="D40" s="65">
        <v>0</v>
      </c>
      <c r="E40" s="65">
        <v>0</v>
      </c>
      <c r="F40" s="66">
        <v>0</v>
      </c>
      <c r="G40" s="66">
        <v>0</v>
      </c>
      <c r="H40" s="66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1" t="str">
        <f t="shared" si="2"/>
        <v>нд</v>
      </c>
      <c r="Y40" s="54" t="s">
        <v>50</v>
      </c>
      <c r="Z40" s="63"/>
      <c r="AA40" s="63"/>
    </row>
    <row r="41" spans="1:27" ht="110.25" x14ac:dyDescent="0.2">
      <c r="A41" s="56" t="s">
        <v>85</v>
      </c>
      <c r="B41" s="64" t="s">
        <v>83</v>
      </c>
      <c r="C41" s="56" t="s">
        <v>49</v>
      </c>
      <c r="D41" s="65">
        <v>0</v>
      </c>
      <c r="E41" s="65">
        <v>0</v>
      </c>
      <c r="F41" s="66">
        <v>0</v>
      </c>
      <c r="G41" s="66">
        <v>0</v>
      </c>
      <c r="H41" s="66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1" t="str">
        <f t="shared" si="2"/>
        <v>нд</v>
      </c>
      <c r="Y41" s="54" t="s">
        <v>50</v>
      </c>
      <c r="Z41" s="63"/>
      <c r="AA41" s="63"/>
    </row>
    <row r="42" spans="1:27" ht="110.25" x14ac:dyDescent="0.2">
      <c r="A42" s="56" t="s">
        <v>85</v>
      </c>
      <c r="B42" s="64" t="s">
        <v>86</v>
      </c>
      <c r="C42" s="56" t="s">
        <v>49</v>
      </c>
      <c r="D42" s="65">
        <v>0</v>
      </c>
      <c r="E42" s="65">
        <v>0</v>
      </c>
      <c r="F42" s="66">
        <v>0</v>
      </c>
      <c r="G42" s="66">
        <v>0</v>
      </c>
      <c r="H42" s="66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1" t="str">
        <f t="shared" si="2"/>
        <v>нд</v>
      </c>
      <c r="Y42" s="54" t="s">
        <v>50</v>
      </c>
      <c r="Z42" s="63"/>
      <c r="AA42" s="63"/>
    </row>
    <row r="43" spans="1:27" ht="94.5" x14ac:dyDescent="0.2">
      <c r="A43" s="56" t="s">
        <v>87</v>
      </c>
      <c r="B43" s="64" t="s">
        <v>88</v>
      </c>
      <c r="C43" s="56" t="s">
        <v>49</v>
      </c>
      <c r="D43" s="65">
        <f t="shared" ref="D43:W43" si="12">SUM(D44:D45)</f>
        <v>0</v>
      </c>
      <c r="E43" s="65">
        <f t="shared" si="12"/>
        <v>0</v>
      </c>
      <c r="F43" s="66">
        <f t="shared" si="12"/>
        <v>0</v>
      </c>
      <c r="G43" s="66">
        <f t="shared" si="12"/>
        <v>0</v>
      </c>
      <c r="H43" s="66">
        <f t="shared" si="12"/>
        <v>0</v>
      </c>
      <c r="I43" s="65">
        <f t="shared" si="12"/>
        <v>0</v>
      </c>
      <c r="J43" s="65">
        <f t="shared" si="12"/>
        <v>0</v>
      </c>
      <c r="K43" s="65">
        <f t="shared" si="12"/>
        <v>0</v>
      </c>
      <c r="L43" s="65">
        <f t="shared" si="12"/>
        <v>0</v>
      </c>
      <c r="M43" s="65">
        <f t="shared" si="12"/>
        <v>0</v>
      </c>
      <c r="N43" s="65">
        <f t="shared" si="12"/>
        <v>0</v>
      </c>
      <c r="O43" s="65">
        <f t="shared" si="12"/>
        <v>0</v>
      </c>
      <c r="P43" s="65">
        <f t="shared" si="12"/>
        <v>0</v>
      </c>
      <c r="Q43" s="65">
        <f t="shared" si="12"/>
        <v>0</v>
      </c>
      <c r="R43" s="65">
        <f t="shared" si="12"/>
        <v>0</v>
      </c>
      <c r="S43" s="65">
        <f t="shared" si="12"/>
        <v>0</v>
      </c>
      <c r="T43" s="65">
        <f t="shared" si="12"/>
        <v>0</v>
      </c>
      <c r="U43" s="65">
        <f t="shared" si="12"/>
        <v>0</v>
      </c>
      <c r="V43" s="65">
        <f t="shared" si="12"/>
        <v>0</v>
      </c>
      <c r="W43" s="65">
        <f t="shared" si="12"/>
        <v>0</v>
      </c>
      <c r="X43" s="61" t="str">
        <f t="shared" si="2"/>
        <v>нд</v>
      </c>
      <c r="Y43" s="54" t="s">
        <v>50</v>
      </c>
      <c r="Z43" s="63"/>
      <c r="AA43" s="63"/>
    </row>
    <row r="44" spans="1:27" ht="78.75" x14ac:dyDescent="0.2">
      <c r="A44" s="56" t="s">
        <v>89</v>
      </c>
      <c r="B44" s="64" t="s">
        <v>90</v>
      </c>
      <c r="C44" s="56" t="s">
        <v>49</v>
      </c>
      <c r="D44" s="65">
        <v>0</v>
      </c>
      <c r="E44" s="65">
        <v>0</v>
      </c>
      <c r="F44" s="66">
        <v>0</v>
      </c>
      <c r="G44" s="66">
        <v>0</v>
      </c>
      <c r="H44" s="66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1" t="str">
        <f t="shared" si="2"/>
        <v>нд</v>
      </c>
      <c r="Y44" s="54" t="s">
        <v>50</v>
      </c>
      <c r="Z44" s="63"/>
      <c r="AA44" s="63"/>
    </row>
    <row r="45" spans="1:27" ht="78.75" x14ac:dyDescent="0.2">
      <c r="A45" s="56" t="s">
        <v>91</v>
      </c>
      <c r="B45" s="64" t="s">
        <v>92</v>
      </c>
      <c r="C45" s="56" t="s">
        <v>49</v>
      </c>
      <c r="D45" s="65">
        <v>0</v>
      </c>
      <c r="E45" s="65">
        <v>0</v>
      </c>
      <c r="F45" s="66">
        <v>0</v>
      </c>
      <c r="G45" s="66">
        <v>0</v>
      </c>
      <c r="H45" s="66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1" t="str">
        <f t="shared" si="2"/>
        <v>нд</v>
      </c>
      <c r="Y45" s="54" t="s">
        <v>50</v>
      </c>
      <c r="Z45" s="63"/>
      <c r="AA45" s="63"/>
    </row>
    <row r="46" spans="1:27" ht="47.25" x14ac:dyDescent="0.2">
      <c r="A46" s="56" t="s">
        <v>93</v>
      </c>
      <c r="B46" s="64" t="s">
        <v>94</v>
      </c>
      <c r="C46" s="56" t="s">
        <v>49</v>
      </c>
      <c r="D46" s="65">
        <f t="shared" ref="D46:W46" si="13">SUM(D47,D52,D55,D68)</f>
        <v>33.779828572413209</v>
      </c>
      <c r="E46" s="65">
        <f t="shared" si="13"/>
        <v>102.07594075</v>
      </c>
      <c r="F46" s="66">
        <f t="shared" si="13"/>
        <v>0</v>
      </c>
      <c r="G46" s="66">
        <f t="shared" si="13"/>
        <v>0</v>
      </c>
      <c r="H46" s="66">
        <f t="shared" si="13"/>
        <v>62.820000000000007</v>
      </c>
      <c r="I46" s="65">
        <f t="shared" si="13"/>
        <v>24.514407523866758</v>
      </c>
      <c r="J46" s="65">
        <f t="shared" si="13"/>
        <v>221.9667715868195</v>
      </c>
      <c r="K46" s="65">
        <f t="shared" si="13"/>
        <v>111.43333390833334</v>
      </c>
      <c r="L46" s="65">
        <f t="shared" si="13"/>
        <v>4.4100187100000001</v>
      </c>
      <c r="M46" s="65">
        <f t="shared" si="13"/>
        <v>2.2109999999999999</v>
      </c>
      <c r="N46" s="65">
        <f t="shared" si="13"/>
        <v>4.4100187100000001</v>
      </c>
      <c r="O46" s="65">
        <f t="shared" si="13"/>
        <v>4.2518335444444446</v>
      </c>
      <c r="P46" s="65">
        <f t="shared" si="13"/>
        <v>0</v>
      </c>
      <c r="Q46" s="65">
        <f t="shared" si="13"/>
        <v>4.2518335444444446</v>
      </c>
      <c r="R46" s="65">
        <f t="shared" si="13"/>
        <v>0</v>
      </c>
      <c r="S46" s="65">
        <f t="shared" si="13"/>
        <v>100.71866681944445</v>
      </c>
      <c r="T46" s="65">
        <f t="shared" si="13"/>
        <v>0</v>
      </c>
      <c r="U46" s="65">
        <f t="shared" si="13"/>
        <v>24.093202298460838</v>
      </c>
      <c r="V46" s="65">
        <f t="shared" si="13"/>
        <v>217.55675287681953</v>
      </c>
      <c r="W46" s="65">
        <f t="shared" si="13"/>
        <v>2.1990187100000003</v>
      </c>
      <c r="X46" s="61">
        <f t="shared" si="2"/>
        <v>0.99458105382180029</v>
      </c>
      <c r="Y46" s="54" t="s">
        <v>50</v>
      </c>
      <c r="Z46" s="63"/>
      <c r="AA46" s="63"/>
    </row>
    <row r="47" spans="1:27" ht="78.75" x14ac:dyDescent="0.2">
      <c r="A47" s="56" t="s">
        <v>95</v>
      </c>
      <c r="B47" s="64" t="s">
        <v>96</v>
      </c>
      <c r="C47" s="56" t="s">
        <v>49</v>
      </c>
      <c r="D47" s="65">
        <f t="shared" ref="D47:W47" si="14">SUM(D48,D49)</f>
        <v>5.2624084660865691</v>
      </c>
      <c r="E47" s="65">
        <f t="shared" si="14"/>
        <v>5.3650946499999996</v>
      </c>
      <c r="F47" s="66">
        <f t="shared" si="14"/>
        <v>0</v>
      </c>
      <c r="G47" s="66">
        <f t="shared" si="14"/>
        <v>0</v>
      </c>
      <c r="H47" s="66">
        <f t="shared" si="14"/>
        <v>20.94</v>
      </c>
      <c r="I47" s="65">
        <f t="shared" si="14"/>
        <v>5.1395016800300235</v>
      </c>
      <c r="J47" s="65">
        <f t="shared" si="14"/>
        <v>44.232011149999998</v>
      </c>
      <c r="K47" s="65">
        <f t="shared" si="14"/>
        <v>28.812077469999998</v>
      </c>
      <c r="L47" s="65">
        <f t="shared" si="14"/>
        <v>0</v>
      </c>
      <c r="M47" s="65">
        <f t="shared" si="14"/>
        <v>0</v>
      </c>
      <c r="N47" s="65">
        <f t="shared" si="14"/>
        <v>0</v>
      </c>
      <c r="O47" s="65">
        <f t="shared" si="14"/>
        <v>0</v>
      </c>
      <c r="P47" s="65">
        <f t="shared" si="14"/>
        <v>0</v>
      </c>
      <c r="Q47" s="65">
        <f t="shared" si="14"/>
        <v>0</v>
      </c>
      <c r="R47" s="65">
        <f t="shared" si="14"/>
        <v>0</v>
      </c>
      <c r="S47" s="65">
        <f t="shared" si="14"/>
        <v>28.812077469999998</v>
      </c>
      <c r="T47" s="65">
        <f t="shared" si="14"/>
        <v>0</v>
      </c>
      <c r="U47" s="65">
        <f t="shared" si="14"/>
        <v>5.1395016800300235</v>
      </c>
      <c r="V47" s="65">
        <f t="shared" si="14"/>
        <v>44.232011149999998</v>
      </c>
      <c r="W47" s="65">
        <f t="shared" si="14"/>
        <v>0</v>
      </c>
      <c r="X47" s="61" t="str">
        <f t="shared" si="2"/>
        <v>нд</v>
      </c>
      <c r="Y47" s="54" t="s">
        <v>50</v>
      </c>
      <c r="Z47" s="63"/>
      <c r="AA47" s="63"/>
    </row>
    <row r="48" spans="1:27" ht="31.5" x14ac:dyDescent="0.2">
      <c r="A48" s="56" t="s">
        <v>97</v>
      </c>
      <c r="B48" s="64" t="s">
        <v>98</v>
      </c>
      <c r="C48" s="56" t="s">
        <v>49</v>
      </c>
      <c r="D48" s="65" t="s">
        <v>50</v>
      </c>
      <c r="E48" s="65" t="s">
        <v>50</v>
      </c>
      <c r="F48" s="66" t="s">
        <v>50</v>
      </c>
      <c r="G48" s="66" t="s">
        <v>50</v>
      </c>
      <c r="H48" s="66" t="s">
        <v>50</v>
      </c>
      <c r="I48" s="65" t="s">
        <v>50</v>
      </c>
      <c r="J48" s="65" t="s">
        <v>50</v>
      </c>
      <c r="K48" s="65" t="s">
        <v>50</v>
      </c>
      <c r="L48" s="65" t="s">
        <v>50</v>
      </c>
      <c r="M48" s="65" t="s">
        <v>50</v>
      </c>
      <c r="N48" s="65" t="s">
        <v>50</v>
      </c>
      <c r="O48" s="65" t="s">
        <v>50</v>
      </c>
      <c r="P48" s="65" t="s">
        <v>50</v>
      </c>
      <c r="Q48" s="65" t="s">
        <v>50</v>
      </c>
      <c r="R48" s="65" t="s">
        <v>50</v>
      </c>
      <c r="S48" s="65" t="s">
        <v>50</v>
      </c>
      <c r="T48" s="65" t="s">
        <v>50</v>
      </c>
      <c r="U48" s="65" t="s">
        <v>50</v>
      </c>
      <c r="V48" s="65" t="s">
        <v>50</v>
      </c>
      <c r="W48" s="65" t="s">
        <v>50</v>
      </c>
      <c r="X48" s="61" t="str">
        <f t="shared" si="2"/>
        <v>нд</v>
      </c>
      <c r="Y48" s="54" t="s">
        <v>50</v>
      </c>
      <c r="Z48" s="63"/>
      <c r="AA48" s="63"/>
    </row>
    <row r="49" spans="1:27" ht="63" x14ac:dyDescent="0.2">
      <c r="A49" s="56" t="s">
        <v>99</v>
      </c>
      <c r="B49" s="64" t="s">
        <v>100</v>
      </c>
      <c r="C49" s="56" t="s">
        <v>49</v>
      </c>
      <c r="D49" s="65">
        <f t="shared" ref="D49:W49" si="15">SUM(D50:D51)</f>
        <v>5.2624084660865691</v>
      </c>
      <c r="E49" s="65">
        <f t="shared" si="15"/>
        <v>5.3650946499999996</v>
      </c>
      <c r="F49" s="66">
        <f t="shared" si="15"/>
        <v>0</v>
      </c>
      <c r="G49" s="66">
        <f t="shared" si="15"/>
        <v>0</v>
      </c>
      <c r="H49" s="66">
        <f t="shared" si="15"/>
        <v>20.94</v>
      </c>
      <c r="I49" s="65">
        <f t="shared" si="15"/>
        <v>5.1395016800300235</v>
      </c>
      <c r="J49" s="65">
        <f t="shared" si="15"/>
        <v>44.232011149999998</v>
      </c>
      <c r="K49" s="65">
        <f t="shared" si="15"/>
        <v>28.812077469999998</v>
      </c>
      <c r="L49" s="65">
        <f t="shared" si="15"/>
        <v>0</v>
      </c>
      <c r="M49" s="65">
        <f t="shared" si="15"/>
        <v>0</v>
      </c>
      <c r="N49" s="65">
        <f t="shared" si="15"/>
        <v>0</v>
      </c>
      <c r="O49" s="65">
        <f t="shared" si="15"/>
        <v>0</v>
      </c>
      <c r="P49" s="65">
        <f t="shared" si="15"/>
        <v>0</v>
      </c>
      <c r="Q49" s="65">
        <f t="shared" si="15"/>
        <v>0</v>
      </c>
      <c r="R49" s="65">
        <f t="shared" si="15"/>
        <v>0</v>
      </c>
      <c r="S49" s="65">
        <f t="shared" si="15"/>
        <v>28.812077469999998</v>
      </c>
      <c r="T49" s="65">
        <f t="shared" si="15"/>
        <v>0</v>
      </c>
      <c r="U49" s="65">
        <f t="shared" si="15"/>
        <v>5.1395016800300235</v>
      </c>
      <c r="V49" s="65">
        <f t="shared" si="15"/>
        <v>44.232011149999998</v>
      </c>
      <c r="W49" s="65">
        <f t="shared" si="15"/>
        <v>0</v>
      </c>
      <c r="X49" s="61" t="str">
        <f t="shared" si="2"/>
        <v>нд</v>
      </c>
      <c r="Y49" s="54" t="s">
        <v>50</v>
      </c>
      <c r="Z49" s="63"/>
      <c r="AA49" s="63"/>
    </row>
    <row r="50" spans="1:27" ht="31.5" x14ac:dyDescent="0.2">
      <c r="A50" s="56" t="s">
        <v>101</v>
      </c>
      <c r="B50" s="67" t="str">
        <f>[1]I0515_1037000158513_10_69_0!B50</f>
        <v>Установка системы телемеханики и диспетчеризации</v>
      </c>
      <c r="C50" s="54" t="str">
        <f>[1]I0515_1037000158513_10_69_0!C50</f>
        <v>J_000006089</v>
      </c>
      <c r="D50" s="65">
        <v>2.5926116443551988</v>
      </c>
      <c r="E50" s="65">
        <v>5.3650946499999996</v>
      </c>
      <c r="F50" s="66"/>
      <c r="G50" s="66"/>
      <c r="H50" s="66">
        <v>10.47</v>
      </c>
      <c r="I50" s="65">
        <v>2.4697048582986536</v>
      </c>
      <c r="J50" s="65">
        <v>24.288628889999998</v>
      </c>
      <c r="K50" s="65">
        <f t="shared" ref="K50:L51" si="16">M50+O50+Q50+S50</f>
        <v>8.8686952100000003</v>
      </c>
      <c r="L50" s="65">
        <f t="shared" si="16"/>
        <v>0</v>
      </c>
      <c r="M50" s="65">
        <f>[1]I0515_1037000158513_13_69_0!M52</f>
        <v>0</v>
      </c>
      <c r="N50" s="65">
        <f>[1]I0515_1037000158513_13_69_0!AV52</f>
        <v>0</v>
      </c>
      <c r="O50" s="65">
        <f>[1]I0515_1037000158513_13_69_0!T52</f>
        <v>0</v>
      </c>
      <c r="P50" s="65">
        <v>0</v>
      </c>
      <c r="Q50" s="65">
        <f>[1]I0515_1037000158513_13_69_0!AA52</f>
        <v>0</v>
      </c>
      <c r="R50" s="65">
        <v>0</v>
      </c>
      <c r="S50" s="65">
        <f>[1]I0515_1037000158513_13_69_0!AH52</f>
        <v>8.8686952100000003</v>
      </c>
      <c r="T50" s="65">
        <v>0</v>
      </c>
      <c r="U50" s="68">
        <v>2.4697048582986536</v>
      </c>
      <c r="V50" s="65">
        <f>J50-L50</f>
        <v>24.288628889999998</v>
      </c>
      <c r="W50" s="65">
        <f>(N50)-(M50)</f>
        <v>0</v>
      </c>
      <c r="X50" s="61" t="str">
        <f>IFERROR((W50)/(M50),"нд")</f>
        <v>нд</v>
      </c>
      <c r="Y50" s="54" t="s">
        <v>50</v>
      </c>
      <c r="Z50" s="63"/>
      <c r="AA50" s="63"/>
    </row>
    <row r="51" spans="1:27" ht="15.75" x14ac:dyDescent="0.2">
      <c r="A51" s="56" t="s">
        <v>102</v>
      </c>
      <c r="B51" s="67" t="str">
        <f>[1]I0515_1037000158513_10_69_0!B51</f>
        <v>Реконструкция РП "Фрунзенский"</v>
      </c>
      <c r="C51" s="54" t="str">
        <f>[1]I0515_1037000158513_10_69_0!C51</f>
        <v>J_0000000031</v>
      </c>
      <c r="D51" s="65">
        <v>2.6697968217313699</v>
      </c>
      <c r="E51" s="65">
        <v>0</v>
      </c>
      <c r="F51" s="66"/>
      <c r="G51" s="66"/>
      <c r="H51" s="66">
        <v>10.47</v>
      </c>
      <c r="I51" s="65">
        <v>2.6697968217313699</v>
      </c>
      <c r="J51" s="65">
        <v>19.94338226</v>
      </c>
      <c r="K51" s="65">
        <f t="shared" si="16"/>
        <v>19.94338226</v>
      </c>
      <c r="L51" s="65">
        <f t="shared" si="16"/>
        <v>0</v>
      </c>
      <c r="M51" s="65">
        <f>[1]I0515_1037000158513_13_69_0!M53</f>
        <v>0</v>
      </c>
      <c r="N51" s="65">
        <f>[1]I0515_1037000158513_13_69_0!AV53</f>
        <v>0</v>
      </c>
      <c r="O51" s="65">
        <f>[1]I0515_1037000158513_13_69_0!T53</f>
        <v>0</v>
      </c>
      <c r="P51" s="65">
        <v>0</v>
      </c>
      <c r="Q51" s="65">
        <f>[1]I0515_1037000158513_13_69_0!AA53</f>
        <v>0</v>
      </c>
      <c r="R51" s="65">
        <v>0</v>
      </c>
      <c r="S51" s="65">
        <f>[1]I0515_1037000158513_13_69_0!AH53</f>
        <v>19.94338226</v>
      </c>
      <c r="T51" s="65">
        <v>0</v>
      </c>
      <c r="U51" s="68">
        <v>2.6697968217313699</v>
      </c>
      <c r="V51" s="65">
        <f t="shared" ref="V51" si="17">J51-L51</f>
        <v>19.94338226</v>
      </c>
      <c r="W51" s="65">
        <f t="shared" ref="W51" si="18">(N51)-(M51)</f>
        <v>0</v>
      </c>
      <c r="X51" s="61" t="str">
        <f>IFERROR((W51)/(M51),"нд")</f>
        <v>нд</v>
      </c>
      <c r="Y51" s="54" t="s">
        <v>50</v>
      </c>
      <c r="Z51" s="63"/>
      <c r="AA51" s="63"/>
    </row>
    <row r="52" spans="1:27" ht="47.25" x14ac:dyDescent="0.2">
      <c r="A52" s="56" t="s">
        <v>103</v>
      </c>
      <c r="B52" s="64" t="s">
        <v>104</v>
      </c>
      <c r="C52" s="56" t="s">
        <v>49</v>
      </c>
      <c r="D52" s="65">
        <f t="shared" ref="D52:W52" si="19">SUM(D53,D54)</f>
        <v>0</v>
      </c>
      <c r="E52" s="65">
        <f t="shared" si="19"/>
        <v>0</v>
      </c>
      <c r="F52" s="66">
        <f t="shared" si="19"/>
        <v>0</v>
      </c>
      <c r="G52" s="66">
        <f t="shared" si="19"/>
        <v>0</v>
      </c>
      <c r="H52" s="66">
        <f t="shared" si="19"/>
        <v>0</v>
      </c>
      <c r="I52" s="65">
        <f t="shared" si="19"/>
        <v>0</v>
      </c>
      <c r="J52" s="65">
        <f t="shared" si="19"/>
        <v>0</v>
      </c>
      <c r="K52" s="65">
        <f t="shared" si="19"/>
        <v>0</v>
      </c>
      <c r="L52" s="65">
        <f t="shared" si="19"/>
        <v>0</v>
      </c>
      <c r="M52" s="65">
        <f t="shared" si="19"/>
        <v>0</v>
      </c>
      <c r="N52" s="65">
        <f t="shared" si="19"/>
        <v>0</v>
      </c>
      <c r="O52" s="65">
        <f t="shared" si="19"/>
        <v>0</v>
      </c>
      <c r="P52" s="65">
        <f t="shared" si="19"/>
        <v>0</v>
      </c>
      <c r="Q52" s="65">
        <f t="shared" si="19"/>
        <v>0</v>
      </c>
      <c r="R52" s="65">
        <f t="shared" si="19"/>
        <v>0</v>
      </c>
      <c r="S52" s="65">
        <f t="shared" si="19"/>
        <v>0</v>
      </c>
      <c r="T52" s="65">
        <f t="shared" si="19"/>
        <v>0</v>
      </c>
      <c r="U52" s="65">
        <f t="shared" si="19"/>
        <v>0</v>
      </c>
      <c r="V52" s="65">
        <f t="shared" si="19"/>
        <v>0</v>
      </c>
      <c r="W52" s="65">
        <f t="shared" si="19"/>
        <v>0</v>
      </c>
      <c r="X52" s="69" t="str">
        <f t="shared" ref="X52:X56" si="20">IFERROR((N52)/(M52),"нд")</f>
        <v>нд</v>
      </c>
      <c r="Y52" s="54" t="s">
        <v>50</v>
      </c>
      <c r="Z52" s="63"/>
      <c r="AA52" s="63"/>
    </row>
    <row r="53" spans="1:27" ht="31.5" x14ac:dyDescent="0.2">
      <c r="A53" s="56" t="s">
        <v>105</v>
      </c>
      <c r="B53" s="64" t="s">
        <v>106</v>
      </c>
      <c r="C53" s="56" t="s">
        <v>49</v>
      </c>
      <c r="D53" s="65">
        <v>0</v>
      </c>
      <c r="E53" s="65">
        <v>0</v>
      </c>
      <c r="F53" s="66">
        <v>0</v>
      </c>
      <c r="G53" s="66">
        <v>0</v>
      </c>
      <c r="H53" s="66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9" t="str">
        <f t="shared" si="20"/>
        <v>нд</v>
      </c>
      <c r="Y53" s="54" t="s">
        <v>50</v>
      </c>
      <c r="Z53" s="63"/>
      <c r="AA53" s="63"/>
    </row>
    <row r="54" spans="1:27" ht="47.25" x14ac:dyDescent="0.2">
      <c r="A54" s="56" t="s">
        <v>107</v>
      </c>
      <c r="B54" s="64" t="s">
        <v>108</v>
      </c>
      <c r="C54" s="56" t="s">
        <v>49</v>
      </c>
      <c r="D54" s="65">
        <v>0</v>
      </c>
      <c r="E54" s="65">
        <v>0</v>
      </c>
      <c r="F54" s="66">
        <v>0</v>
      </c>
      <c r="G54" s="66">
        <v>0</v>
      </c>
      <c r="H54" s="66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9" t="str">
        <f t="shared" si="20"/>
        <v>нд</v>
      </c>
      <c r="Y54" s="54" t="s">
        <v>50</v>
      </c>
      <c r="Z54" s="63"/>
      <c r="AA54" s="63"/>
    </row>
    <row r="55" spans="1:27" ht="47.25" x14ac:dyDescent="0.2">
      <c r="A55" s="56" t="s">
        <v>109</v>
      </c>
      <c r="B55" s="64" t="s">
        <v>110</v>
      </c>
      <c r="C55" s="56" t="s">
        <v>49</v>
      </c>
      <c r="D55" s="65">
        <f t="shared" ref="D55:W55" si="21">SUM(D56,D59,D60,D61,D62,D65,D66,D67)</f>
        <v>28.517420106326639</v>
      </c>
      <c r="E55" s="65">
        <f t="shared" si="21"/>
        <v>96.710846099999998</v>
      </c>
      <c r="F55" s="66">
        <f t="shared" si="21"/>
        <v>0</v>
      </c>
      <c r="G55" s="66">
        <f t="shared" si="21"/>
        <v>0</v>
      </c>
      <c r="H55" s="66">
        <f t="shared" si="21"/>
        <v>41.88</v>
      </c>
      <c r="I55" s="65">
        <f t="shared" si="21"/>
        <v>19.374905843836736</v>
      </c>
      <c r="J55" s="65">
        <f t="shared" si="21"/>
        <v>177.7347604368195</v>
      </c>
      <c r="K55" s="65">
        <f t="shared" si="21"/>
        <v>82.621256438333347</v>
      </c>
      <c r="L55" s="65">
        <f t="shared" si="21"/>
        <v>4.4100187100000001</v>
      </c>
      <c r="M55" s="65">
        <f t="shared" si="21"/>
        <v>2.2109999999999999</v>
      </c>
      <c r="N55" s="65">
        <f t="shared" si="21"/>
        <v>4.4100187100000001</v>
      </c>
      <c r="O55" s="65">
        <f t="shared" si="21"/>
        <v>4.2518335444444446</v>
      </c>
      <c r="P55" s="65">
        <f t="shared" si="21"/>
        <v>0</v>
      </c>
      <c r="Q55" s="65">
        <f t="shared" si="21"/>
        <v>4.2518335444444446</v>
      </c>
      <c r="R55" s="65">
        <f t="shared" si="21"/>
        <v>0</v>
      </c>
      <c r="S55" s="65">
        <f t="shared" si="21"/>
        <v>71.906589349444445</v>
      </c>
      <c r="T55" s="65">
        <f t="shared" si="21"/>
        <v>0</v>
      </c>
      <c r="U55" s="65">
        <f t="shared" si="21"/>
        <v>18.953700618430815</v>
      </c>
      <c r="V55" s="65">
        <f t="shared" si="21"/>
        <v>173.32474172681952</v>
      </c>
      <c r="W55" s="65">
        <f t="shared" si="21"/>
        <v>2.1990187100000003</v>
      </c>
      <c r="X55" s="69">
        <f t="shared" si="20"/>
        <v>1.9945810538218003</v>
      </c>
      <c r="Y55" s="54" t="s">
        <v>50</v>
      </c>
      <c r="Z55" s="63"/>
      <c r="AA55" s="63"/>
    </row>
    <row r="56" spans="1:27" ht="47.25" x14ac:dyDescent="0.2">
      <c r="A56" s="56" t="s">
        <v>111</v>
      </c>
      <c r="B56" s="64" t="s">
        <v>112</v>
      </c>
      <c r="C56" s="56" t="s">
        <v>49</v>
      </c>
      <c r="D56" s="65">
        <f t="shared" ref="D56:W56" si="22">SUM(D57:D58)</f>
        <v>15.986877081102184</v>
      </c>
      <c r="E56" s="65">
        <f t="shared" si="22"/>
        <v>62.769108439999997</v>
      </c>
      <c r="F56" s="66">
        <f t="shared" si="22"/>
        <v>0</v>
      </c>
      <c r="G56" s="66">
        <f t="shared" si="22"/>
        <v>0</v>
      </c>
      <c r="H56" s="66">
        <f t="shared" si="22"/>
        <v>20.94</v>
      </c>
      <c r="I56" s="65">
        <f t="shared" si="22"/>
        <v>13.095057567229816</v>
      </c>
      <c r="J56" s="65">
        <f t="shared" si="22"/>
        <v>127.45730186505951</v>
      </c>
      <c r="K56" s="65">
        <f t="shared" si="22"/>
        <v>46.918679063333336</v>
      </c>
      <c r="L56" s="65">
        <f t="shared" si="22"/>
        <v>4.4100187100000001</v>
      </c>
      <c r="M56" s="65">
        <f t="shared" si="22"/>
        <v>2.2109999999999999</v>
      </c>
      <c r="N56" s="65">
        <f t="shared" si="22"/>
        <v>4.4100187100000001</v>
      </c>
      <c r="O56" s="65">
        <f t="shared" si="22"/>
        <v>4.2518335444444446</v>
      </c>
      <c r="P56" s="65">
        <f t="shared" si="22"/>
        <v>0</v>
      </c>
      <c r="Q56" s="65">
        <f t="shared" si="22"/>
        <v>4.2518335444444446</v>
      </c>
      <c r="R56" s="65">
        <f t="shared" si="22"/>
        <v>0</v>
      </c>
      <c r="S56" s="65">
        <f t="shared" si="22"/>
        <v>36.204011974444441</v>
      </c>
      <c r="T56" s="65">
        <f t="shared" si="22"/>
        <v>0</v>
      </c>
      <c r="U56" s="65">
        <f t="shared" si="22"/>
        <v>12.673852341823896</v>
      </c>
      <c r="V56" s="65">
        <f t="shared" si="22"/>
        <v>123.0472831550595</v>
      </c>
      <c r="W56" s="65">
        <f t="shared" si="22"/>
        <v>2.1990187100000003</v>
      </c>
      <c r="X56" s="69">
        <f t="shared" si="20"/>
        <v>1.9945810538218003</v>
      </c>
      <c r="Y56" s="54" t="s">
        <v>50</v>
      </c>
      <c r="Z56" s="63"/>
      <c r="AA56" s="63"/>
    </row>
    <row r="57" spans="1:27" ht="47.25" x14ac:dyDescent="0.2">
      <c r="A57" s="56" t="s">
        <v>113</v>
      </c>
      <c r="B57" s="67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7" s="54" t="str">
        <f>[1]I0515_1037000158513_10_69_0!C57</f>
        <v>J_0000060023</v>
      </c>
      <c r="D57" s="65">
        <v>8.466073946898705</v>
      </c>
      <c r="E57" s="65">
        <v>21.304887379999997</v>
      </c>
      <c r="F57" s="66"/>
      <c r="G57" s="66"/>
      <c r="H57" s="66">
        <v>10.47</v>
      </c>
      <c r="I57" s="65">
        <v>11.393431526266831</v>
      </c>
      <c r="J57" s="65">
        <v>112.74112356000001</v>
      </c>
      <c r="K57" s="65">
        <f t="shared" ref="K57:L58" si="23">M57+O57+Q57+S57</f>
        <v>31.95217843</v>
      </c>
      <c r="L57" s="65">
        <f t="shared" si="23"/>
        <v>0</v>
      </c>
      <c r="M57" s="65">
        <f>[1]I0515_1037000158513_13_69_0!M59</f>
        <v>0</v>
      </c>
      <c r="N57" s="65">
        <f>[1]I0515_1037000158513_13_69_0!AV59</f>
        <v>0</v>
      </c>
      <c r="O57" s="65">
        <f>[1]I0515_1037000158513_13_69_0!T59</f>
        <v>0</v>
      </c>
      <c r="P57" s="65">
        <v>0</v>
      </c>
      <c r="Q57" s="65">
        <f>[1]I0515_1037000158513_13_69_0!AA59</f>
        <v>0</v>
      </c>
      <c r="R57" s="65">
        <v>0</v>
      </c>
      <c r="S57" s="65">
        <f>[1]I0515_1037000158513_13_69_0!AH59</f>
        <v>31.95217843</v>
      </c>
      <c r="T57" s="65">
        <v>0</v>
      </c>
      <c r="U57" s="68">
        <v>11.393431526266831</v>
      </c>
      <c r="V57" s="65">
        <f t="shared" ref="V57:V58" si="24">J57-L57</f>
        <v>112.74112356000001</v>
      </c>
      <c r="W57" s="65">
        <f t="shared" ref="W57:W58" si="25">(N57)-(M57)</f>
        <v>0</v>
      </c>
      <c r="X57" s="61" t="str">
        <f t="shared" ref="X57:X85" si="26">IFERROR((W57)/(M57),"нд")</f>
        <v>нд</v>
      </c>
      <c r="Y57" s="54" t="s">
        <v>50</v>
      </c>
      <c r="Z57" s="63"/>
      <c r="AA57" s="63"/>
    </row>
    <row r="58" spans="1:27" ht="74.25" customHeight="1" x14ac:dyDescent="0.2">
      <c r="A58" s="56" t="s">
        <v>114</v>
      </c>
      <c r="B58" s="67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8" s="54" t="str">
        <f>[1]I0515_1037000158513_10_69_0!C58</f>
        <v>J_0000060024</v>
      </c>
      <c r="D58" s="65">
        <v>7.5208031342034793</v>
      </c>
      <c r="E58" s="65">
        <v>41.46422106</v>
      </c>
      <c r="F58" s="66"/>
      <c r="G58" s="66"/>
      <c r="H58" s="66">
        <v>10.47</v>
      </c>
      <c r="I58" s="65">
        <v>1.7016260409629858</v>
      </c>
      <c r="J58" s="65">
        <v>14.716178305059495</v>
      </c>
      <c r="K58" s="65">
        <f t="shared" si="23"/>
        <v>14.966500633333334</v>
      </c>
      <c r="L58" s="65">
        <f t="shared" si="23"/>
        <v>4.4100187100000001</v>
      </c>
      <c r="M58" s="65">
        <f>[1]I0515_1037000158513_10_69_0!U58/1.2</f>
        <v>2.2109999999999999</v>
      </c>
      <c r="N58" s="65">
        <v>4.4100187100000001</v>
      </c>
      <c r="O58" s="65">
        <f>[1]I0515_1037000158513_10_69_0!W58/1.2</f>
        <v>4.2518335444444446</v>
      </c>
      <c r="P58" s="65">
        <f>[1]I0515_1037000158513_10_69_0!X58/1.2</f>
        <v>0</v>
      </c>
      <c r="Q58" s="65">
        <f>[1]I0515_1037000158513_10_69_0!Y58/1.2</f>
        <v>4.2518335444444446</v>
      </c>
      <c r="R58" s="65">
        <f>[1]I0515_1037000158513_10_69_0!Z58/1.2</f>
        <v>0</v>
      </c>
      <c r="S58" s="65">
        <f>[1]I0515_1037000158513_10_69_0!AA58/1.2</f>
        <v>4.2518335444444446</v>
      </c>
      <c r="T58" s="65">
        <v>0</v>
      </c>
      <c r="U58" s="68">
        <v>1.280420815557064</v>
      </c>
      <c r="V58" s="65">
        <f t="shared" si="24"/>
        <v>10.306159595059494</v>
      </c>
      <c r="W58" s="65">
        <f t="shared" si="25"/>
        <v>2.1990187100000003</v>
      </c>
      <c r="X58" s="61">
        <f t="shared" si="26"/>
        <v>0.99458105382180029</v>
      </c>
      <c r="Y58" s="54" t="s">
        <v>50</v>
      </c>
      <c r="Z58" s="63"/>
      <c r="AA58" s="63"/>
    </row>
    <row r="59" spans="1:27" ht="47.25" x14ac:dyDescent="0.2">
      <c r="A59" s="56" t="s">
        <v>115</v>
      </c>
      <c r="B59" s="64" t="s">
        <v>116</v>
      </c>
      <c r="C59" s="56" t="s">
        <v>49</v>
      </c>
      <c r="D59" s="65">
        <v>0</v>
      </c>
      <c r="E59" s="65">
        <v>0</v>
      </c>
      <c r="F59" s="66">
        <v>0</v>
      </c>
      <c r="G59" s="66">
        <v>0</v>
      </c>
      <c r="H59" s="66">
        <v>0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1" t="str">
        <f t="shared" si="26"/>
        <v>нд</v>
      </c>
      <c r="Y59" s="54" t="s">
        <v>50</v>
      </c>
      <c r="Z59" s="63"/>
      <c r="AA59" s="63"/>
    </row>
    <row r="60" spans="1:27" ht="31.5" x14ac:dyDescent="0.2">
      <c r="A60" s="56" t="s">
        <v>117</v>
      </c>
      <c r="B60" s="64" t="s">
        <v>118</v>
      </c>
      <c r="C60" s="56" t="s">
        <v>49</v>
      </c>
      <c r="D60" s="65">
        <v>0</v>
      </c>
      <c r="E60" s="65">
        <v>0</v>
      </c>
      <c r="F60" s="66">
        <v>0</v>
      </c>
      <c r="G60" s="66">
        <v>0</v>
      </c>
      <c r="H60" s="66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1" t="str">
        <f t="shared" si="26"/>
        <v>нд</v>
      </c>
      <c r="Y60" s="54" t="s">
        <v>50</v>
      </c>
      <c r="Z60" s="63"/>
      <c r="AA60" s="63"/>
    </row>
    <row r="61" spans="1:27" ht="47.25" x14ac:dyDescent="0.2">
      <c r="A61" s="56" t="s">
        <v>119</v>
      </c>
      <c r="B61" s="64" t="s">
        <v>120</v>
      </c>
      <c r="C61" s="56" t="s">
        <v>49</v>
      </c>
      <c r="D61" s="65">
        <v>0</v>
      </c>
      <c r="E61" s="65">
        <v>0</v>
      </c>
      <c r="F61" s="66">
        <v>0</v>
      </c>
      <c r="G61" s="66">
        <v>0</v>
      </c>
      <c r="H61" s="66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1" t="str">
        <f t="shared" si="26"/>
        <v>нд</v>
      </c>
      <c r="Y61" s="54" t="s">
        <v>50</v>
      </c>
      <c r="Z61" s="63"/>
      <c r="AA61" s="63"/>
    </row>
    <row r="62" spans="1:27" ht="63" x14ac:dyDescent="0.2">
      <c r="A62" s="56" t="s">
        <v>121</v>
      </c>
      <c r="B62" s="64" t="s">
        <v>122</v>
      </c>
      <c r="C62" s="56" t="s">
        <v>49</v>
      </c>
      <c r="D62" s="65">
        <f t="shared" ref="D62" si="27">SUM(D63:D64)</f>
        <v>12.530543025224453</v>
      </c>
      <c r="E62" s="65">
        <f t="shared" ref="E62:W62" si="28">SUM(E63:E64)</f>
        <v>33.941737660000001</v>
      </c>
      <c r="F62" s="66">
        <f t="shared" si="28"/>
        <v>0</v>
      </c>
      <c r="G62" s="66">
        <f t="shared" si="28"/>
        <v>0</v>
      </c>
      <c r="H62" s="66">
        <f t="shared" si="28"/>
        <v>20.94</v>
      </c>
      <c r="I62" s="65">
        <f t="shared" si="28"/>
        <v>6.2798482766069217</v>
      </c>
      <c r="J62" s="65">
        <f t="shared" si="28"/>
        <v>50.277458571760008</v>
      </c>
      <c r="K62" s="65">
        <f t="shared" si="28"/>
        <v>35.702577375000004</v>
      </c>
      <c r="L62" s="65">
        <f t="shared" si="28"/>
        <v>0</v>
      </c>
      <c r="M62" s="65">
        <f t="shared" si="28"/>
        <v>0</v>
      </c>
      <c r="N62" s="65">
        <f t="shared" si="28"/>
        <v>0</v>
      </c>
      <c r="O62" s="65">
        <f t="shared" si="28"/>
        <v>0</v>
      </c>
      <c r="P62" s="65">
        <f t="shared" si="28"/>
        <v>0</v>
      </c>
      <c r="Q62" s="65">
        <f t="shared" si="28"/>
        <v>0</v>
      </c>
      <c r="R62" s="65">
        <f t="shared" si="28"/>
        <v>0</v>
      </c>
      <c r="S62" s="65">
        <f t="shared" si="28"/>
        <v>35.702577375000004</v>
      </c>
      <c r="T62" s="65">
        <f t="shared" si="28"/>
        <v>0</v>
      </c>
      <c r="U62" s="65">
        <f t="shared" si="28"/>
        <v>6.2798482766069217</v>
      </c>
      <c r="V62" s="65">
        <f t="shared" si="28"/>
        <v>50.277458571760008</v>
      </c>
      <c r="W62" s="65">
        <f t="shared" si="28"/>
        <v>0</v>
      </c>
      <c r="X62" s="61" t="str">
        <f t="shared" si="26"/>
        <v>нд</v>
      </c>
      <c r="Y62" s="54" t="s">
        <v>50</v>
      </c>
      <c r="Z62" s="63"/>
      <c r="AA62" s="63"/>
    </row>
    <row r="63" spans="1:27" ht="15.75" x14ac:dyDescent="0.2">
      <c r="A63" s="56" t="s">
        <v>123</v>
      </c>
      <c r="B63" s="67" t="str">
        <f>[1]I0515_1037000158513_10_69_0!B63</f>
        <v>Монтаж системы учета с АСКУЭ в ТП</v>
      </c>
      <c r="C63" s="54" t="str">
        <f>[1]I0515_1037000158513_10_69_0!C63</f>
        <v>J_0000060026</v>
      </c>
      <c r="D63" s="65">
        <v>2.1825133232931728</v>
      </c>
      <c r="E63" s="65">
        <v>8.02975627</v>
      </c>
      <c r="F63" s="66"/>
      <c r="G63" s="66"/>
      <c r="H63" s="66">
        <v>10.47</v>
      </c>
      <c r="I63" s="65">
        <v>2.1530848852264381</v>
      </c>
      <c r="J63" s="65">
        <v>21.69539035</v>
      </c>
      <c r="K63" s="65">
        <f t="shared" ref="K63:L64" si="29">M63+O63+Q63+S63</f>
        <v>7.0923146166666662</v>
      </c>
      <c r="L63" s="65">
        <f t="shared" si="29"/>
        <v>0</v>
      </c>
      <c r="M63" s="65">
        <f>[1]I0515_1037000158513_13_69_0!M65</f>
        <v>0</v>
      </c>
      <c r="N63" s="65">
        <f>[1]I0515_1037000158513_13_69_0!AV65</f>
        <v>0</v>
      </c>
      <c r="O63" s="65">
        <f>[1]I0515_1037000158513_13_69_0!T65</f>
        <v>0</v>
      </c>
      <c r="P63" s="65">
        <v>0</v>
      </c>
      <c r="Q63" s="65">
        <f>[1]I0515_1037000158513_13_69_0!AA65</f>
        <v>0</v>
      </c>
      <c r="R63" s="65">
        <v>0</v>
      </c>
      <c r="S63" s="65">
        <f>[1]I0515_1037000158513_13_69_0!AH65</f>
        <v>7.0923146166666662</v>
      </c>
      <c r="T63" s="65">
        <v>0</v>
      </c>
      <c r="U63" s="68">
        <v>2.1530848852264381</v>
      </c>
      <c r="V63" s="65">
        <f t="shared" ref="V63:V64" si="30">J63-L63</f>
        <v>21.69539035</v>
      </c>
      <c r="W63" s="65">
        <f t="shared" ref="W63:W64" si="31">(N63)-(M63)</f>
        <v>0</v>
      </c>
      <c r="X63" s="61" t="str">
        <f t="shared" si="26"/>
        <v>нд</v>
      </c>
      <c r="Y63" s="54" t="s">
        <v>50</v>
      </c>
      <c r="Z63" s="63"/>
      <c r="AA63" s="63"/>
    </row>
    <row r="64" spans="1:27" ht="31.5" x14ac:dyDescent="0.2">
      <c r="A64" s="56" t="s">
        <v>124</v>
      </c>
      <c r="B64" s="67" t="str">
        <f>[1]I0515_1037000158513_10_69_0!B64</f>
        <v>Монтаж устройств передачи данных для АСКУЭ в ТП</v>
      </c>
      <c r="C64" s="54" t="str">
        <f>[1]I0515_1037000158513_10_69_0!C64</f>
        <v>J_0000060025</v>
      </c>
      <c r="D64" s="65">
        <v>10.348029701931281</v>
      </c>
      <c r="E64" s="65">
        <v>25.911981390000001</v>
      </c>
      <c r="F64" s="66"/>
      <c r="G64" s="66"/>
      <c r="H64" s="66">
        <v>10.47</v>
      </c>
      <c r="I64" s="65">
        <v>4.126763391380484</v>
      </c>
      <c r="J64" s="65">
        <v>28.582068221760004</v>
      </c>
      <c r="K64" s="65">
        <f t="shared" si="29"/>
        <v>28.610262758333334</v>
      </c>
      <c r="L64" s="65">
        <f t="shared" si="29"/>
        <v>0</v>
      </c>
      <c r="M64" s="65">
        <f>[1]I0515_1037000158513_13_69_0!M66</f>
        <v>0</v>
      </c>
      <c r="N64" s="65">
        <f>[1]I0515_1037000158513_13_69_0!AV66</f>
        <v>0</v>
      </c>
      <c r="O64" s="65">
        <f>[1]I0515_1037000158513_13_69_0!T66</f>
        <v>0</v>
      </c>
      <c r="P64" s="65">
        <v>0</v>
      </c>
      <c r="Q64" s="65">
        <f>[1]I0515_1037000158513_13_69_0!AA66</f>
        <v>0</v>
      </c>
      <c r="R64" s="65">
        <v>0</v>
      </c>
      <c r="S64" s="65">
        <f>[1]I0515_1037000158513_13_69_0!AH66</f>
        <v>28.610262758333334</v>
      </c>
      <c r="T64" s="65">
        <v>0</v>
      </c>
      <c r="U64" s="68">
        <v>4.126763391380484</v>
      </c>
      <c r="V64" s="65">
        <f t="shared" si="30"/>
        <v>28.582068221760004</v>
      </c>
      <c r="W64" s="65">
        <f t="shared" si="31"/>
        <v>0</v>
      </c>
      <c r="X64" s="61" t="str">
        <f t="shared" si="26"/>
        <v>нд</v>
      </c>
      <c r="Y64" s="54" t="s">
        <v>50</v>
      </c>
      <c r="Z64" s="63"/>
      <c r="AA64" s="63"/>
    </row>
    <row r="65" spans="1:27" ht="63" x14ac:dyDescent="0.2">
      <c r="A65" s="56" t="s">
        <v>125</v>
      </c>
      <c r="B65" s="64" t="s">
        <v>126</v>
      </c>
      <c r="C65" s="56" t="s">
        <v>49</v>
      </c>
      <c r="D65" s="65">
        <v>0</v>
      </c>
      <c r="E65" s="65">
        <v>0</v>
      </c>
      <c r="F65" s="66">
        <v>0</v>
      </c>
      <c r="G65" s="66">
        <v>0</v>
      </c>
      <c r="H65" s="66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1" t="str">
        <f t="shared" si="26"/>
        <v>нд</v>
      </c>
      <c r="Y65" s="54" t="s">
        <v>50</v>
      </c>
      <c r="Z65" s="63"/>
      <c r="AA65" s="63"/>
    </row>
    <row r="66" spans="1:27" ht="47.25" x14ac:dyDescent="0.2">
      <c r="A66" s="56" t="s">
        <v>127</v>
      </c>
      <c r="B66" s="64" t="s">
        <v>128</v>
      </c>
      <c r="C66" s="56" t="s">
        <v>49</v>
      </c>
      <c r="D66" s="65">
        <v>0</v>
      </c>
      <c r="E66" s="65">
        <v>0</v>
      </c>
      <c r="F66" s="66">
        <v>0</v>
      </c>
      <c r="G66" s="66">
        <v>0</v>
      </c>
      <c r="H66" s="66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1" t="str">
        <f t="shared" si="26"/>
        <v>нд</v>
      </c>
      <c r="Y66" s="54" t="s">
        <v>50</v>
      </c>
      <c r="Z66" s="63"/>
      <c r="AA66" s="63"/>
    </row>
    <row r="67" spans="1:27" ht="63" x14ac:dyDescent="0.2">
      <c r="A67" s="56" t="s">
        <v>129</v>
      </c>
      <c r="B67" s="64" t="s">
        <v>130</v>
      </c>
      <c r="C67" s="56" t="s">
        <v>49</v>
      </c>
      <c r="D67" s="65">
        <v>0</v>
      </c>
      <c r="E67" s="65">
        <v>0</v>
      </c>
      <c r="F67" s="66">
        <v>0</v>
      </c>
      <c r="G67" s="66">
        <v>0</v>
      </c>
      <c r="H67" s="66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1" t="str">
        <f t="shared" si="26"/>
        <v>нд</v>
      </c>
      <c r="Y67" s="54" t="s">
        <v>50</v>
      </c>
      <c r="Z67" s="63"/>
      <c r="AA67" s="63"/>
    </row>
    <row r="68" spans="1:27" ht="63" x14ac:dyDescent="0.2">
      <c r="A68" s="56" t="s">
        <v>131</v>
      </c>
      <c r="B68" s="64" t="s">
        <v>132</v>
      </c>
      <c r="C68" s="56" t="s">
        <v>49</v>
      </c>
      <c r="D68" s="65">
        <f t="shared" ref="D68:W68" si="32">SUM(D69,D70)</f>
        <v>0</v>
      </c>
      <c r="E68" s="65">
        <f t="shared" si="32"/>
        <v>0</v>
      </c>
      <c r="F68" s="66">
        <f t="shared" si="32"/>
        <v>0</v>
      </c>
      <c r="G68" s="66">
        <f t="shared" si="32"/>
        <v>0</v>
      </c>
      <c r="H68" s="66">
        <f t="shared" si="32"/>
        <v>0</v>
      </c>
      <c r="I68" s="65">
        <f t="shared" si="32"/>
        <v>0</v>
      </c>
      <c r="J68" s="65">
        <f t="shared" si="32"/>
        <v>0</v>
      </c>
      <c r="K68" s="65">
        <f t="shared" si="32"/>
        <v>0</v>
      </c>
      <c r="L68" s="65">
        <f t="shared" si="32"/>
        <v>0</v>
      </c>
      <c r="M68" s="65">
        <f t="shared" si="32"/>
        <v>0</v>
      </c>
      <c r="N68" s="65">
        <f t="shared" si="32"/>
        <v>0</v>
      </c>
      <c r="O68" s="65">
        <f t="shared" si="32"/>
        <v>0</v>
      </c>
      <c r="P68" s="65">
        <f t="shared" si="32"/>
        <v>0</v>
      </c>
      <c r="Q68" s="65">
        <f t="shared" si="32"/>
        <v>0</v>
      </c>
      <c r="R68" s="65">
        <f t="shared" si="32"/>
        <v>0</v>
      </c>
      <c r="S68" s="65">
        <f t="shared" si="32"/>
        <v>0</v>
      </c>
      <c r="T68" s="65">
        <f t="shared" si="32"/>
        <v>0</v>
      </c>
      <c r="U68" s="65">
        <f t="shared" si="32"/>
        <v>0</v>
      </c>
      <c r="V68" s="65">
        <f t="shared" si="32"/>
        <v>0</v>
      </c>
      <c r="W68" s="65">
        <f t="shared" si="32"/>
        <v>0</v>
      </c>
      <c r="X68" s="61" t="str">
        <f t="shared" si="26"/>
        <v>нд</v>
      </c>
      <c r="Y68" s="54" t="s">
        <v>50</v>
      </c>
      <c r="Z68" s="63"/>
      <c r="AA68" s="63"/>
    </row>
    <row r="69" spans="1:27" ht="31.5" x14ac:dyDescent="0.2">
      <c r="A69" s="56" t="s">
        <v>133</v>
      </c>
      <c r="B69" s="64" t="s">
        <v>134</v>
      </c>
      <c r="C69" s="56" t="s">
        <v>49</v>
      </c>
      <c r="D69" s="65" t="s">
        <v>50</v>
      </c>
      <c r="E69" s="65" t="s">
        <v>50</v>
      </c>
      <c r="F69" s="66" t="s">
        <v>50</v>
      </c>
      <c r="G69" s="66" t="s">
        <v>50</v>
      </c>
      <c r="H69" s="66" t="s">
        <v>50</v>
      </c>
      <c r="I69" s="65" t="s">
        <v>50</v>
      </c>
      <c r="J69" s="65" t="s">
        <v>50</v>
      </c>
      <c r="K69" s="65" t="s">
        <v>50</v>
      </c>
      <c r="L69" s="65" t="s">
        <v>50</v>
      </c>
      <c r="M69" s="65" t="s">
        <v>50</v>
      </c>
      <c r="N69" s="65" t="s">
        <v>50</v>
      </c>
      <c r="O69" s="65" t="s">
        <v>50</v>
      </c>
      <c r="P69" s="65" t="s">
        <v>50</v>
      </c>
      <c r="Q69" s="65" t="s">
        <v>50</v>
      </c>
      <c r="R69" s="65" t="s">
        <v>50</v>
      </c>
      <c r="S69" s="65" t="s">
        <v>50</v>
      </c>
      <c r="T69" s="65" t="s">
        <v>50</v>
      </c>
      <c r="U69" s="65" t="s">
        <v>50</v>
      </c>
      <c r="V69" s="65" t="s">
        <v>50</v>
      </c>
      <c r="W69" s="65" t="s">
        <v>50</v>
      </c>
      <c r="X69" s="61" t="str">
        <f t="shared" si="26"/>
        <v>нд</v>
      </c>
      <c r="Y69" s="54" t="s">
        <v>50</v>
      </c>
      <c r="Z69" s="63"/>
      <c r="AA69" s="63"/>
    </row>
    <row r="70" spans="1:27" ht="47.25" x14ac:dyDescent="0.2">
      <c r="A70" s="56" t="s">
        <v>135</v>
      </c>
      <c r="B70" s="64" t="s">
        <v>136</v>
      </c>
      <c r="C70" s="56" t="s">
        <v>49</v>
      </c>
      <c r="D70" s="65" t="s">
        <v>50</v>
      </c>
      <c r="E70" s="65" t="s">
        <v>50</v>
      </c>
      <c r="F70" s="66" t="s">
        <v>50</v>
      </c>
      <c r="G70" s="66" t="s">
        <v>50</v>
      </c>
      <c r="H70" s="66" t="s">
        <v>50</v>
      </c>
      <c r="I70" s="65" t="s">
        <v>50</v>
      </c>
      <c r="J70" s="65" t="s">
        <v>50</v>
      </c>
      <c r="K70" s="65" t="s">
        <v>50</v>
      </c>
      <c r="L70" s="65" t="s">
        <v>50</v>
      </c>
      <c r="M70" s="65" t="s">
        <v>50</v>
      </c>
      <c r="N70" s="65" t="s">
        <v>50</v>
      </c>
      <c r="O70" s="65" t="s">
        <v>50</v>
      </c>
      <c r="P70" s="65" t="s">
        <v>50</v>
      </c>
      <c r="Q70" s="65" t="s">
        <v>50</v>
      </c>
      <c r="R70" s="65" t="s">
        <v>50</v>
      </c>
      <c r="S70" s="65" t="s">
        <v>50</v>
      </c>
      <c r="T70" s="65" t="s">
        <v>50</v>
      </c>
      <c r="U70" s="65" t="s">
        <v>50</v>
      </c>
      <c r="V70" s="65" t="s">
        <v>50</v>
      </c>
      <c r="W70" s="65" t="s">
        <v>50</v>
      </c>
      <c r="X70" s="61" t="str">
        <f t="shared" si="26"/>
        <v>нд</v>
      </c>
      <c r="Y70" s="54" t="s">
        <v>50</v>
      </c>
      <c r="Z70" s="63"/>
      <c r="AA70" s="63"/>
    </row>
    <row r="71" spans="1:27" ht="63" x14ac:dyDescent="0.2">
      <c r="A71" s="56" t="s">
        <v>137</v>
      </c>
      <c r="B71" s="64" t="s">
        <v>138</v>
      </c>
      <c r="C71" s="56" t="s">
        <v>49</v>
      </c>
      <c r="D71" s="65">
        <f t="shared" ref="D71:W71" si="33">SUM(D72,D73)</f>
        <v>0</v>
      </c>
      <c r="E71" s="65">
        <f t="shared" si="33"/>
        <v>0</v>
      </c>
      <c r="F71" s="66">
        <f t="shared" si="33"/>
        <v>0</v>
      </c>
      <c r="G71" s="66">
        <f t="shared" si="33"/>
        <v>0</v>
      </c>
      <c r="H71" s="66">
        <f t="shared" si="33"/>
        <v>0</v>
      </c>
      <c r="I71" s="65">
        <f t="shared" si="33"/>
        <v>0</v>
      </c>
      <c r="J71" s="65">
        <f t="shared" si="33"/>
        <v>0</v>
      </c>
      <c r="K71" s="65">
        <f t="shared" si="33"/>
        <v>0</v>
      </c>
      <c r="L71" s="65">
        <f t="shared" si="33"/>
        <v>0</v>
      </c>
      <c r="M71" s="65">
        <f t="shared" si="33"/>
        <v>0</v>
      </c>
      <c r="N71" s="65">
        <f t="shared" si="33"/>
        <v>0</v>
      </c>
      <c r="O71" s="65">
        <f t="shared" si="33"/>
        <v>0</v>
      </c>
      <c r="P71" s="65">
        <f t="shared" si="33"/>
        <v>0</v>
      </c>
      <c r="Q71" s="65">
        <f t="shared" si="33"/>
        <v>0</v>
      </c>
      <c r="R71" s="65">
        <f t="shared" si="33"/>
        <v>0</v>
      </c>
      <c r="S71" s="65">
        <f t="shared" si="33"/>
        <v>0</v>
      </c>
      <c r="T71" s="65">
        <f t="shared" si="33"/>
        <v>0</v>
      </c>
      <c r="U71" s="65">
        <f t="shared" si="33"/>
        <v>0</v>
      </c>
      <c r="V71" s="65">
        <f t="shared" si="33"/>
        <v>0</v>
      </c>
      <c r="W71" s="65">
        <f t="shared" si="33"/>
        <v>0</v>
      </c>
      <c r="X71" s="61" t="str">
        <f t="shared" si="26"/>
        <v>нд</v>
      </c>
      <c r="Y71" s="54" t="s">
        <v>50</v>
      </c>
      <c r="Z71" s="63"/>
      <c r="AA71" s="63"/>
    </row>
    <row r="72" spans="1:27" ht="63" x14ac:dyDescent="0.2">
      <c r="A72" s="56" t="s">
        <v>139</v>
      </c>
      <c r="B72" s="64" t="s">
        <v>140</v>
      </c>
      <c r="C72" s="56" t="s">
        <v>49</v>
      </c>
      <c r="D72" s="65">
        <v>0</v>
      </c>
      <c r="E72" s="65">
        <v>0</v>
      </c>
      <c r="F72" s="66">
        <v>0</v>
      </c>
      <c r="G72" s="66">
        <v>0</v>
      </c>
      <c r="H72" s="66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1" t="str">
        <f t="shared" si="26"/>
        <v>нд</v>
      </c>
      <c r="Y72" s="54" t="s">
        <v>50</v>
      </c>
      <c r="Z72" s="63"/>
      <c r="AA72" s="63"/>
    </row>
    <row r="73" spans="1:27" ht="63" x14ac:dyDescent="0.2">
      <c r="A73" s="56" t="s">
        <v>141</v>
      </c>
      <c r="B73" s="64" t="s">
        <v>142</v>
      </c>
      <c r="C73" s="56" t="s">
        <v>49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1" t="str">
        <f t="shared" si="26"/>
        <v>нд</v>
      </c>
      <c r="Y73" s="54" t="s">
        <v>50</v>
      </c>
      <c r="Z73" s="63"/>
      <c r="AA73" s="63"/>
    </row>
    <row r="74" spans="1:27" ht="47.25" x14ac:dyDescent="0.2">
      <c r="A74" s="56" t="s">
        <v>143</v>
      </c>
      <c r="B74" s="64" t="s">
        <v>144</v>
      </c>
      <c r="C74" s="56" t="s">
        <v>49</v>
      </c>
      <c r="D74" s="65">
        <f t="shared" ref="D74:W74" si="34">SUM(D75:D77)</f>
        <v>29.447224982544405</v>
      </c>
      <c r="E74" s="65">
        <f t="shared" si="34"/>
        <v>159.73566445</v>
      </c>
      <c r="F74" s="66">
        <f t="shared" si="34"/>
        <v>0</v>
      </c>
      <c r="G74" s="66">
        <f t="shared" si="34"/>
        <v>0</v>
      </c>
      <c r="H74" s="66">
        <f t="shared" si="34"/>
        <v>31.410000000000004</v>
      </c>
      <c r="I74" s="65">
        <f t="shared" si="34"/>
        <v>9.0842059062294993</v>
      </c>
      <c r="J74" s="65">
        <f t="shared" si="34"/>
        <v>69.682838905109989</v>
      </c>
      <c r="K74" s="65">
        <f t="shared" si="34"/>
        <v>47.032585433333338</v>
      </c>
      <c r="L74" s="65">
        <f t="shared" si="34"/>
        <v>4.5084962399999986</v>
      </c>
      <c r="M74" s="65">
        <f t="shared" si="34"/>
        <v>8.1250544624999996</v>
      </c>
      <c r="N74" s="65">
        <f t="shared" si="34"/>
        <v>4.5084962399999986</v>
      </c>
      <c r="O74" s="65">
        <f t="shared" si="34"/>
        <v>8.1250544625000014</v>
      </c>
      <c r="P74" s="65">
        <f t="shared" si="34"/>
        <v>0</v>
      </c>
      <c r="Q74" s="65">
        <f t="shared" si="34"/>
        <v>8.1250544625000014</v>
      </c>
      <c r="R74" s="65">
        <f t="shared" si="34"/>
        <v>0</v>
      </c>
      <c r="S74" s="65">
        <f t="shared" si="34"/>
        <v>22.657422045833336</v>
      </c>
      <c r="T74" s="65">
        <f t="shared" si="34"/>
        <v>0</v>
      </c>
      <c r="U74" s="65">
        <f t="shared" si="34"/>
        <v>8.6535949950547142</v>
      </c>
      <c r="V74" s="65">
        <f t="shared" si="34"/>
        <v>65.17434266510999</v>
      </c>
      <c r="W74" s="65">
        <f t="shared" si="34"/>
        <v>-3.616558222500001</v>
      </c>
      <c r="X74" s="61">
        <f t="shared" si="26"/>
        <v>-0.4451118745347119</v>
      </c>
      <c r="Y74" s="54" t="s">
        <v>50</v>
      </c>
      <c r="Z74" s="63"/>
      <c r="AA74" s="63"/>
    </row>
    <row r="75" spans="1:27" s="24" customFormat="1" ht="31.5" x14ac:dyDescent="0.2">
      <c r="A75" s="56" t="s">
        <v>145</v>
      </c>
      <c r="B75" s="67" t="str">
        <f>[1]I0515_1037000158513_10_69_0!B75</f>
        <v>Строительство и реконструкция сетей электроснабжения 0,4кВ</v>
      </c>
      <c r="C75" s="54" t="str">
        <f>[1]I0515_1037000158513_10_69_0!C75</f>
        <v>J_0000500016</v>
      </c>
      <c r="D75" s="65">
        <v>20.002133345827758</v>
      </c>
      <c r="E75" s="65">
        <v>117.53169655000001</v>
      </c>
      <c r="F75" s="66"/>
      <c r="G75" s="66"/>
      <c r="H75" s="66">
        <v>10.47</v>
      </c>
      <c r="I75" s="65">
        <v>4.062450237486388</v>
      </c>
      <c r="J75" s="65">
        <v>31.884239558159987</v>
      </c>
      <c r="K75" s="65">
        <f t="shared" ref="K75:L77" si="35">M75+O75+Q75+S75</f>
        <v>32.500217850000006</v>
      </c>
      <c r="L75" s="65">
        <f t="shared" si="35"/>
        <v>4.5084962399999986</v>
      </c>
      <c r="M75" s="65">
        <f>[1]I0515_1037000158513_13_69_0!M77</f>
        <v>8.1250544624999996</v>
      </c>
      <c r="N75" s="65">
        <v>4.5084962399999986</v>
      </c>
      <c r="O75" s="65">
        <f>[1]I0515_1037000158513_13_69_0!T77</f>
        <v>8.1250544625000014</v>
      </c>
      <c r="P75" s="65">
        <v>0</v>
      </c>
      <c r="Q75" s="65">
        <f>[1]I0515_1037000158513_13_69_0!AA77</f>
        <v>8.1250544625000014</v>
      </c>
      <c r="R75" s="65">
        <v>0</v>
      </c>
      <c r="S75" s="65">
        <f>[1]I0515_1037000158513_13_69_0!AH77</f>
        <v>8.1250544625000014</v>
      </c>
      <c r="T75" s="65">
        <v>0</v>
      </c>
      <c r="U75" s="68">
        <v>3.6318393263116029</v>
      </c>
      <c r="V75" s="65">
        <f t="shared" ref="V75:V77" si="36">J75-L75</f>
        <v>27.375743318159987</v>
      </c>
      <c r="W75" s="65">
        <f t="shared" ref="W75:W77" si="37">(N75)-(M75)</f>
        <v>-3.616558222500001</v>
      </c>
      <c r="X75" s="61">
        <f t="shared" si="26"/>
        <v>-0.4451118745347119</v>
      </c>
      <c r="Y75" s="70" t="str">
        <f>[1]I0515_1037000158513_10_69_0!AF75</f>
        <v>Проект реализован не в полном объеме</v>
      </c>
      <c r="Z75" s="71"/>
      <c r="AA75" s="71"/>
    </row>
    <row r="76" spans="1:27" ht="63" x14ac:dyDescent="0.2">
      <c r="A76" s="56" t="s">
        <v>146</v>
      </c>
      <c r="B76" s="67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54" t="str">
        <f>[1]I0515_1037000158513_10_69_0!C76</f>
        <v>J_100456002</v>
      </c>
      <c r="D76" s="65">
        <v>4.3680119758509601</v>
      </c>
      <c r="E76" s="65">
        <v>24.056434360000001</v>
      </c>
      <c r="F76" s="66"/>
      <c r="G76" s="66"/>
      <c r="H76" s="66">
        <v>10.47</v>
      </c>
      <c r="I76" s="65">
        <v>1.9489288757439138</v>
      </c>
      <c r="J76" s="65">
        <v>8.5726151269500015</v>
      </c>
      <c r="K76" s="65">
        <f t="shared" si="35"/>
        <v>4.2279135416666671</v>
      </c>
      <c r="L76" s="65">
        <f t="shared" si="35"/>
        <v>0</v>
      </c>
      <c r="M76" s="65">
        <f>[1]I0515_1037000158513_13_69_0!M78</f>
        <v>0</v>
      </c>
      <c r="N76" s="65">
        <f>[1]I0515_1037000158513_13_69_0!AV78</f>
        <v>0</v>
      </c>
      <c r="O76" s="65">
        <f>[1]I0515_1037000158513_13_69_0!T78</f>
        <v>0</v>
      </c>
      <c r="P76" s="65">
        <v>0</v>
      </c>
      <c r="Q76" s="65">
        <f>[1]I0515_1037000158513_13_69_0!AA78</f>
        <v>0</v>
      </c>
      <c r="R76" s="65">
        <v>0</v>
      </c>
      <c r="S76" s="65">
        <f>[1]I0515_1037000158513_13_69_0!AH78</f>
        <v>4.2279135416666671</v>
      </c>
      <c r="T76" s="65">
        <v>0</v>
      </c>
      <c r="U76" s="68">
        <v>1.9489288757439138</v>
      </c>
      <c r="V76" s="65">
        <f t="shared" si="36"/>
        <v>8.5726151269500015</v>
      </c>
      <c r="W76" s="65">
        <f t="shared" si="37"/>
        <v>0</v>
      </c>
      <c r="X76" s="61" t="str">
        <f t="shared" si="26"/>
        <v>нд</v>
      </c>
      <c r="Y76" s="70" t="str">
        <f>[1]I0515_1037000158513_10_69_0!AF76</f>
        <v>нд</v>
      </c>
      <c r="Z76" s="63"/>
      <c r="AA76" s="63"/>
    </row>
    <row r="77" spans="1:27" ht="22.5" customHeight="1" x14ac:dyDescent="0.2">
      <c r="A77" s="56" t="s">
        <v>147</v>
      </c>
      <c r="B77" s="67" t="str">
        <f>[1]I0515_1037000158513_10_69_0!B77</f>
        <v>Установка трансформаторов в ТП</v>
      </c>
      <c r="C77" s="54" t="str">
        <f>[1]I0515_1037000158513_10_69_0!C77</f>
        <v>J_0200000018</v>
      </c>
      <c r="D77" s="65">
        <v>5.0770796608656852</v>
      </c>
      <c r="E77" s="65">
        <v>18.147533539999998</v>
      </c>
      <c r="F77" s="66"/>
      <c r="G77" s="66"/>
      <c r="H77" s="66">
        <v>10.47</v>
      </c>
      <c r="I77" s="65">
        <v>3.0728267929991988</v>
      </c>
      <c r="J77" s="65">
        <v>29.225984220000001</v>
      </c>
      <c r="K77" s="65">
        <f t="shared" si="35"/>
        <v>10.304454041666666</v>
      </c>
      <c r="L77" s="65">
        <f t="shared" si="35"/>
        <v>0</v>
      </c>
      <c r="M77" s="65">
        <f>[1]I0515_1037000158513_13_69_0!M79</f>
        <v>0</v>
      </c>
      <c r="N77" s="65">
        <f>[1]I0515_1037000158513_13_69_0!AV79</f>
        <v>0</v>
      </c>
      <c r="O77" s="65">
        <f>[1]I0515_1037000158513_13_69_0!T79</f>
        <v>0</v>
      </c>
      <c r="P77" s="65">
        <v>0</v>
      </c>
      <c r="Q77" s="65">
        <f>[1]I0515_1037000158513_13_69_0!AA79</f>
        <v>0</v>
      </c>
      <c r="R77" s="65">
        <v>0</v>
      </c>
      <c r="S77" s="65">
        <f>[1]I0515_1037000158513_13_69_0!AH79</f>
        <v>10.304454041666666</v>
      </c>
      <c r="T77" s="65">
        <v>0</v>
      </c>
      <c r="U77" s="68">
        <v>3.0728267929991988</v>
      </c>
      <c r="V77" s="65">
        <f t="shared" si="36"/>
        <v>29.225984220000001</v>
      </c>
      <c r="W77" s="65">
        <f t="shared" si="37"/>
        <v>0</v>
      </c>
      <c r="X77" s="61" t="str">
        <f t="shared" si="26"/>
        <v>нд</v>
      </c>
      <c r="Y77" s="70" t="str">
        <f>[1]I0515_1037000158513_10_69_0!AF77</f>
        <v>нд</v>
      </c>
      <c r="Z77" s="63"/>
      <c r="AA77" s="63"/>
    </row>
    <row r="78" spans="1:27" ht="47.25" x14ac:dyDescent="0.2">
      <c r="A78" s="56" t="s">
        <v>148</v>
      </c>
      <c r="B78" s="64" t="s">
        <v>149</v>
      </c>
      <c r="C78" s="56" t="s">
        <v>49</v>
      </c>
      <c r="D78" s="65">
        <v>0</v>
      </c>
      <c r="E78" s="65">
        <v>0</v>
      </c>
      <c r="F78" s="66">
        <v>0</v>
      </c>
      <c r="G78" s="66">
        <v>0</v>
      </c>
      <c r="H78" s="66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1" t="str">
        <f t="shared" si="26"/>
        <v>нд</v>
      </c>
      <c r="Y78" s="54" t="s">
        <v>50</v>
      </c>
      <c r="Z78" s="63"/>
      <c r="AA78" s="63"/>
    </row>
    <row r="79" spans="1:27" ht="31.5" x14ac:dyDescent="0.2">
      <c r="A79" s="56" t="s">
        <v>150</v>
      </c>
      <c r="B79" s="64" t="s">
        <v>151</v>
      </c>
      <c r="C79" s="56" t="s">
        <v>49</v>
      </c>
      <c r="D79" s="65">
        <f t="shared" ref="D79:W79" si="38">SUM(D80:D85)</f>
        <v>20.920716536106337</v>
      </c>
      <c r="E79" s="65">
        <f t="shared" si="38"/>
        <v>142.19878052000001</v>
      </c>
      <c r="F79" s="66">
        <f t="shared" si="38"/>
        <v>0</v>
      </c>
      <c r="G79" s="66">
        <f t="shared" si="38"/>
        <v>0</v>
      </c>
      <c r="H79" s="66">
        <f t="shared" si="38"/>
        <v>62.82</v>
      </c>
      <c r="I79" s="65">
        <f t="shared" si="38"/>
        <v>2.8565056333898422</v>
      </c>
      <c r="J79" s="65">
        <f t="shared" si="38"/>
        <v>16.283082846546666</v>
      </c>
      <c r="K79" s="65">
        <f t="shared" si="38"/>
        <v>13.912885616666669</v>
      </c>
      <c r="L79" s="65">
        <f t="shared" si="38"/>
        <v>0.60750000000000004</v>
      </c>
      <c r="M79" s="65">
        <f t="shared" si="38"/>
        <v>0</v>
      </c>
      <c r="N79" s="65">
        <f t="shared" si="38"/>
        <v>0.60750000000000004</v>
      </c>
      <c r="O79" s="65">
        <f t="shared" si="38"/>
        <v>0</v>
      </c>
      <c r="P79" s="65">
        <f t="shared" si="38"/>
        <v>0</v>
      </c>
      <c r="Q79" s="65">
        <f t="shared" si="38"/>
        <v>0</v>
      </c>
      <c r="R79" s="65">
        <f t="shared" si="38"/>
        <v>0</v>
      </c>
      <c r="S79" s="65">
        <f t="shared" si="38"/>
        <v>13.912885616666669</v>
      </c>
      <c r="T79" s="65">
        <f t="shared" si="38"/>
        <v>0</v>
      </c>
      <c r="U79" s="65">
        <f t="shared" si="38"/>
        <v>2.8462382026353055</v>
      </c>
      <c r="V79" s="65">
        <f t="shared" si="38"/>
        <v>16.175582846546668</v>
      </c>
      <c r="W79" s="65">
        <f t="shared" si="38"/>
        <v>0.1075</v>
      </c>
      <c r="X79" s="61" t="str">
        <f t="shared" si="26"/>
        <v>нд</v>
      </c>
      <c r="Y79" s="54" t="s">
        <v>50</v>
      </c>
      <c r="Z79" s="63"/>
      <c r="AA79" s="63"/>
    </row>
    <row r="80" spans="1:27" ht="27" customHeight="1" x14ac:dyDescent="0.2">
      <c r="A80" s="56" t="s">
        <v>152</v>
      </c>
      <c r="B80" s="67" t="str">
        <f>[1]I0515_1037000158513_10_69_0!B80</f>
        <v>Приобретение автогидроподъемника</v>
      </c>
      <c r="C80" s="54" t="str">
        <f>[1]I0515_1037000158513_10_69_0!C80</f>
        <v>J_0000007038</v>
      </c>
      <c r="D80" s="65">
        <v>4.9336264112003576</v>
      </c>
      <c r="E80" s="65">
        <v>28.507916659999999</v>
      </c>
      <c r="F80" s="66"/>
      <c r="G80" s="66"/>
      <c r="H80" s="66">
        <v>10.47</v>
      </c>
      <c r="I80" s="65">
        <v>1.6550197881549658</v>
      </c>
      <c r="J80" s="65">
        <v>8.3310480433333325</v>
      </c>
      <c r="K80" s="65">
        <f t="shared" ref="K80:L85" si="39">M80+O80+Q80+S80</f>
        <v>8.2893813666666674</v>
      </c>
      <c r="L80" s="65">
        <f t="shared" si="39"/>
        <v>0</v>
      </c>
      <c r="M80" s="65">
        <f>[1]I0515_1037000158513_13_69_0!M82</f>
        <v>0</v>
      </c>
      <c r="N80" s="65">
        <f>[1]I0515_1037000158513_13_69_0!AV82</f>
        <v>0</v>
      </c>
      <c r="O80" s="65">
        <f>[1]I0515_1037000158513_13_69_0!T82</f>
        <v>0</v>
      </c>
      <c r="P80" s="65">
        <v>0</v>
      </c>
      <c r="Q80" s="65">
        <f>[1]I0515_1037000158513_13_69_0!AA82</f>
        <v>0</v>
      </c>
      <c r="R80" s="65">
        <v>0</v>
      </c>
      <c r="S80" s="65">
        <f>[1]I0515_1037000158513_13_69_0!AH82</f>
        <v>8.2893813666666674</v>
      </c>
      <c r="T80" s="65">
        <v>0</v>
      </c>
      <c r="U80" s="68">
        <v>1.6550197881549658</v>
      </c>
      <c r="V80" s="65">
        <f>J80-L80</f>
        <v>8.3310480433333325</v>
      </c>
      <c r="W80" s="65">
        <f t="shared" ref="W80:W83" si="40">(N80)-(M80)</f>
        <v>0</v>
      </c>
      <c r="X80" s="61" t="str">
        <f t="shared" si="26"/>
        <v>нд</v>
      </c>
      <c r="Y80" s="70" t="str">
        <f>[1]I0515_1037000158513_10_69_0!AF80</f>
        <v>нд</v>
      </c>
      <c r="Z80" s="63"/>
      <c r="AA80" s="63"/>
    </row>
    <row r="81" spans="1:27" ht="27.75" customHeight="1" x14ac:dyDescent="0.2">
      <c r="A81" s="56" t="s">
        <v>153</v>
      </c>
      <c r="B81" s="67" t="str">
        <f>[1]I0515_1037000158513_10_69_0!B81</f>
        <v>Приобретение бригадного автомобиля</v>
      </c>
      <c r="C81" s="54" t="str">
        <f>[1]I0515_1037000158513_10_69_0!C81</f>
        <v>J_0000007034</v>
      </c>
      <c r="D81" s="65">
        <v>0.64537851294065152</v>
      </c>
      <c r="E81" s="65">
        <v>3.5171375</v>
      </c>
      <c r="F81" s="66"/>
      <c r="G81" s="66"/>
      <c r="H81" s="66">
        <v>10.47</v>
      </c>
      <c r="I81" s="65">
        <v>0.43378265726736254</v>
      </c>
      <c r="J81" s="65">
        <v>2.4068774899999998</v>
      </c>
      <c r="K81" s="65">
        <f t="shared" si="39"/>
        <v>1.1514408333333335</v>
      </c>
      <c r="L81" s="65">
        <f t="shared" si="39"/>
        <v>0</v>
      </c>
      <c r="M81" s="65">
        <f>[1]I0515_1037000158513_13_69_0!M83</f>
        <v>0</v>
      </c>
      <c r="N81" s="65">
        <f>[1]I0515_1037000158513_13_69_0!AV83</f>
        <v>0</v>
      </c>
      <c r="O81" s="65">
        <f>[1]I0515_1037000158513_13_69_0!T83</f>
        <v>0</v>
      </c>
      <c r="P81" s="65">
        <v>0</v>
      </c>
      <c r="Q81" s="65">
        <f>[1]I0515_1037000158513_13_69_0!AA83</f>
        <v>0</v>
      </c>
      <c r="R81" s="65">
        <v>0</v>
      </c>
      <c r="S81" s="65">
        <f>[1]I0515_1037000158513_13_69_0!AH83</f>
        <v>1.1514408333333335</v>
      </c>
      <c r="T81" s="65">
        <v>0</v>
      </c>
      <c r="U81" s="68">
        <v>0.43378265726736254</v>
      </c>
      <c r="V81" s="65">
        <f t="shared" ref="V81:V85" si="41">J81-L81</f>
        <v>2.4068774899999998</v>
      </c>
      <c r="W81" s="65">
        <f t="shared" si="40"/>
        <v>0</v>
      </c>
      <c r="X81" s="61" t="str">
        <f t="shared" si="26"/>
        <v>нд</v>
      </c>
      <c r="Y81" s="70" t="str">
        <f>[1]I0515_1037000158513_10_69_0!AF81</f>
        <v>нд</v>
      </c>
      <c r="Z81" s="63"/>
      <c r="AA81" s="63"/>
    </row>
    <row r="82" spans="1:27" ht="40.5" customHeight="1" x14ac:dyDescent="0.2">
      <c r="A82" s="56" t="s">
        <v>154</v>
      </c>
      <c r="B82" s="67" t="str">
        <f>[1]I0515_1037000158513_10_69_0!B82</f>
        <v>Приобретение информационно-вычислительной техники</v>
      </c>
      <c r="C82" s="54" t="str">
        <f>[1]I0515_1037000158513_10_69_0!C82</f>
        <v>J_0000000814</v>
      </c>
      <c r="D82" s="65">
        <v>1.0899804611780455</v>
      </c>
      <c r="E82" s="65">
        <v>5.8691088999999996</v>
      </c>
      <c r="F82" s="66"/>
      <c r="G82" s="66"/>
      <c r="H82" s="66">
        <v>10.47</v>
      </c>
      <c r="I82" s="65">
        <v>0.28598052052256695</v>
      </c>
      <c r="J82" s="65">
        <v>2.2730451332133343</v>
      </c>
      <c r="K82" s="65">
        <f t="shared" si="39"/>
        <v>2.0237539999999998</v>
      </c>
      <c r="L82" s="65">
        <f t="shared" si="39"/>
        <v>0</v>
      </c>
      <c r="M82" s="65">
        <f>[1]I0515_1037000158513_13_69_0!M84</f>
        <v>0</v>
      </c>
      <c r="N82" s="65">
        <f>[1]I0515_1037000158513_13_69_0!AV84</f>
        <v>0</v>
      </c>
      <c r="O82" s="65">
        <f>[1]I0515_1037000158513_13_69_0!T84</f>
        <v>0</v>
      </c>
      <c r="P82" s="65">
        <v>0</v>
      </c>
      <c r="Q82" s="65">
        <f>[1]I0515_1037000158513_13_69_0!AA84</f>
        <v>0</v>
      </c>
      <c r="R82" s="65">
        <v>0</v>
      </c>
      <c r="S82" s="65">
        <f>[1]I0515_1037000158513_13_69_0!AH84</f>
        <v>2.0237539999999998</v>
      </c>
      <c r="T82" s="65">
        <v>0</v>
      </c>
      <c r="U82" s="68">
        <v>0.28598052052256695</v>
      </c>
      <c r="V82" s="65">
        <f t="shared" si="41"/>
        <v>2.2730451332133343</v>
      </c>
      <c r="W82" s="65">
        <f t="shared" si="40"/>
        <v>0</v>
      </c>
      <c r="X82" s="61" t="str">
        <f t="shared" si="26"/>
        <v>нд</v>
      </c>
      <c r="Y82" s="70" t="str">
        <f>[1]I0515_1037000158513_10_69_0!AF82</f>
        <v>нд</v>
      </c>
      <c r="Z82" s="63"/>
      <c r="AA82" s="63"/>
    </row>
    <row r="83" spans="1:27" ht="32.25" customHeight="1" x14ac:dyDescent="0.2">
      <c r="A83" s="56" t="s">
        <v>155</v>
      </c>
      <c r="B83" s="67" t="str">
        <f>[1]I0515_1037000158513_10_69_0!B83</f>
        <v>Приобретение легкового служебного автомобиля</v>
      </c>
      <c r="C83" s="54" t="str">
        <f>[1]I0515_1037000158513_10_69_0!C83</f>
        <v>J_0000007035</v>
      </c>
      <c r="D83" s="65">
        <v>0.29716400156180284</v>
      </c>
      <c r="E83" s="65">
        <v>1.3771666599999999</v>
      </c>
      <c r="F83" s="66"/>
      <c r="G83" s="66"/>
      <c r="H83" s="66">
        <v>10.47</v>
      </c>
      <c r="I83" s="65">
        <v>0.21398505030973974</v>
      </c>
      <c r="J83" s="65">
        <v>1.2721121799999997</v>
      </c>
      <c r="K83" s="65">
        <f t="shared" si="39"/>
        <v>0.44830941666666674</v>
      </c>
      <c r="L83" s="65">
        <f t="shared" si="39"/>
        <v>0</v>
      </c>
      <c r="M83" s="65">
        <f>[1]I0515_1037000158513_13_69_0!M85</f>
        <v>0</v>
      </c>
      <c r="N83" s="65">
        <f>[1]I0515_1037000158513_13_69_0!AV85</f>
        <v>0</v>
      </c>
      <c r="O83" s="65">
        <f>[1]I0515_1037000158513_13_69_0!T85</f>
        <v>0</v>
      </c>
      <c r="P83" s="65">
        <v>0</v>
      </c>
      <c r="Q83" s="65">
        <f>[1]I0515_1037000158513_13_69_0!AA85</f>
        <v>0</v>
      </c>
      <c r="R83" s="65">
        <v>0</v>
      </c>
      <c r="S83" s="65">
        <f>[1]I0515_1037000158513_13_69_0!AH85</f>
        <v>0.44830941666666674</v>
      </c>
      <c r="T83" s="65">
        <v>0</v>
      </c>
      <c r="U83" s="68">
        <v>0.21398505030973974</v>
      </c>
      <c r="V83" s="65">
        <f t="shared" si="41"/>
        <v>1.2721121799999997</v>
      </c>
      <c r="W83" s="65">
        <f t="shared" si="40"/>
        <v>0</v>
      </c>
      <c r="X83" s="61" t="str">
        <f t="shared" si="26"/>
        <v>нд</v>
      </c>
      <c r="Y83" s="70" t="str">
        <f>[1]I0515_1037000158513_10_69_0!AF83</f>
        <v>нд</v>
      </c>
      <c r="Z83" s="63"/>
      <c r="AA83" s="63"/>
    </row>
    <row r="84" spans="1:27" ht="68.25" customHeight="1" x14ac:dyDescent="0.2">
      <c r="A84" s="56" t="s">
        <v>156</v>
      </c>
      <c r="B84" s="67" t="str">
        <f>[1]I0515_1037000158513_10_69_0!B84</f>
        <v>Строительство склада для хранения электротехнической продукции</v>
      </c>
      <c r="C84" s="54" t="str">
        <f>[1]I0515_1037000158513_10_69_0!C84</f>
        <v>J_0000000858</v>
      </c>
      <c r="D84" s="65">
        <v>13.68682953209027</v>
      </c>
      <c r="E84" s="65">
        <v>102.9274508</v>
      </c>
      <c r="F84" s="66"/>
      <c r="G84" s="66"/>
      <c r="H84" s="66">
        <v>10.47</v>
      </c>
      <c r="I84" s="65">
        <v>0</v>
      </c>
      <c r="J84" s="65">
        <v>0</v>
      </c>
      <c r="K84" s="65">
        <f t="shared" si="39"/>
        <v>0</v>
      </c>
      <c r="L84" s="65">
        <f t="shared" si="39"/>
        <v>0.5</v>
      </c>
      <c r="M84" s="65">
        <f>[1]I0515_1037000158513_13_69_0!M86</f>
        <v>0</v>
      </c>
      <c r="N84" s="65">
        <v>0.5</v>
      </c>
      <c r="O84" s="65">
        <f>[1]I0515_1037000158513_13_69_0!T86</f>
        <v>0</v>
      </c>
      <c r="P84" s="65">
        <v>0</v>
      </c>
      <c r="Q84" s="65">
        <f>[1]I0515_1037000158513_13_69_0!AA86</f>
        <v>0</v>
      </c>
      <c r="R84" s="65">
        <v>0</v>
      </c>
      <c r="S84" s="65">
        <f>[1]I0515_1037000158513_13_69_0!AH86</f>
        <v>0</v>
      </c>
      <c r="T84" s="65">
        <v>0</v>
      </c>
      <c r="U84" s="68" t="s">
        <v>50</v>
      </c>
      <c r="V84" s="68" t="s">
        <v>50</v>
      </c>
      <c r="W84" s="68" t="s">
        <v>50</v>
      </c>
      <c r="X84" s="61" t="str">
        <f t="shared" si="26"/>
        <v>нд</v>
      </c>
      <c r="Y84" s="70" t="str">
        <f>[1]I0515_1037000158513_10_69_0!AF84</f>
        <v>Инвестиционный проект дополнительно включен в проект изменений Инвестиционной программы в части 2024 года</v>
      </c>
      <c r="Z84" s="63"/>
      <c r="AA84" s="63"/>
    </row>
    <row r="85" spans="1:27" ht="44.25" customHeight="1" x14ac:dyDescent="0.2">
      <c r="A85" s="56" t="s">
        <v>157</v>
      </c>
      <c r="B85" s="67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5" s="54" t="str">
        <f>[1]I0515_1037000158513_10_69_0!C85</f>
        <v>J_0000007047</v>
      </c>
      <c r="D85" s="65">
        <v>0.2677376171352075</v>
      </c>
      <c r="E85" s="65">
        <v>0</v>
      </c>
      <c r="F85" s="66"/>
      <c r="G85" s="66"/>
      <c r="H85" s="66">
        <v>10.47</v>
      </c>
      <c r="I85" s="65">
        <v>0.2677376171352075</v>
      </c>
      <c r="J85" s="65">
        <v>2</v>
      </c>
      <c r="K85" s="65">
        <f t="shared" si="39"/>
        <v>2</v>
      </c>
      <c r="L85" s="65">
        <f t="shared" si="39"/>
        <v>0.1075</v>
      </c>
      <c r="M85" s="65">
        <f>[1]I0515_1037000158513_13_69_0!M87</f>
        <v>0</v>
      </c>
      <c r="N85" s="65">
        <v>0.1075</v>
      </c>
      <c r="O85" s="65">
        <f>[1]I0515_1037000158513_13_69_0!T87</f>
        <v>0</v>
      </c>
      <c r="P85" s="65">
        <v>0</v>
      </c>
      <c r="Q85" s="65">
        <f>[1]I0515_1037000158513_13_69_0!AA87</f>
        <v>0</v>
      </c>
      <c r="R85" s="65">
        <v>0</v>
      </c>
      <c r="S85" s="65">
        <f>[1]I0515_1037000158513_13_69_0!AG87</f>
        <v>2</v>
      </c>
      <c r="T85" s="65">
        <v>0</v>
      </c>
      <c r="U85" s="68">
        <v>0.25747018638067071</v>
      </c>
      <c r="V85" s="65">
        <f t="shared" si="41"/>
        <v>1.8925000000000001</v>
      </c>
      <c r="W85" s="65">
        <f>(N85)-(M85)</f>
        <v>0.1075</v>
      </c>
      <c r="X85" s="61" t="str">
        <f t="shared" si="26"/>
        <v>нд</v>
      </c>
      <c r="Y85" s="54" t="s">
        <v>50</v>
      </c>
      <c r="Z85" s="63"/>
      <c r="AA85" s="63"/>
    </row>
    <row r="86" spans="1:27" ht="15" x14ac:dyDescent="0.2">
      <c r="D86" s="26"/>
      <c r="E86" s="72"/>
      <c r="AA86" s="63"/>
    </row>
    <row r="87" spans="1:27" ht="18.75" x14ac:dyDescent="0.2">
      <c r="B87" s="74" t="s">
        <v>158</v>
      </c>
      <c r="C87" s="75"/>
      <c r="D87" s="76" t="s">
        <v>159</v>
      </c>
      <c r="E87" s="77"/>
      <c r="F87" s="78"/>
      <c r="G87" s="78"/>
      <c r="H87" s="78"/>
      <c r="I87" s="76"/>
      <c r="J87" s="76"/>
    </row>
    <row r="88" spans="1:27" ht="14.25" hidden="1" customHeight="1" x14ac:dyDescent="0.2">
      <c r="B88" s="74"/>
      <c r="C88" s="75"/>
      <c r="D88" s="79"/>
      <c r="E88" s="80"/>
      <c r="F88" s="79"/>
      <c r="G88" s="79"/>
      <c r="H88" s="79"/>
      <c r="I88" s="74"/>
      <c r="J88" s="74"/>
      <c r="Y88" s="26"/>
    </row>
    <row r="89" spans="1:27" ht="18.75" hidden="1" x14ac:dyDescent="0.2">
      <c r="B89" s="76" t="s">
        <v>160</v>
      </c>
      <c r="C89" s="76"/>
      <c r="D89" s="81" t="s">
        <v>161</v>
      </c>
      <c r="E89" s="82"/>
      <c r="F89" s="78"/>
      <c r="G89" s="78"/>
      <c r="H89" s="78"/>
      <c r="I89" s="76"/>
      <c r="J89" s="76"/>
      <c r="Y89" s="26"/>
    </row>
    <row r="90" spans="1:27" ht="12.75" hidden="1" customHeight="1" x14ac:dyDescent="0.2">
      <c r="B90" s="74"/>
      <c r="C90" s="75"/>
      <c r="D90" s="79"/>
      <c r="E90" s="80"/>
      <c r="F90" s="79"/>
      <c r="G90" s="79"/>
      <c r="H90" s="79"/>
      <c r="I90" s="74"/>
      <c r="J90" s="74"/>
      <c r="Y90" s="26"/>
    </row>
    <row r="91" spans="1:27" ht="37.5" hidden="1" x14ac:dyDescent="0.2">
      <c r="B91" s="74" t="s">
        <v>162</v>
      </c>
      <c r="C91" s="75"/>
      <c r="D91" s="81" t="s">
        <v>163</v>
      </c>
      <c r="E91" s="82"/>
      <c r="F91" s="78"/>
      <c r="G91" s="78"/>
      <c r="H91" s="78"/>
      <c r="I91" s="76"/>
      <c r="J91" s="76"/>
      <c r="Y91" s="26"/>
    </row>
    <row r="95" spans="1:27" x14ac:dyDescent="0.2">
      <c r="O95" s="73"/>
    </row>
  </sheetData>
  <autoFilter ref="A21:BF85"/>
  <mergeCells count="33">
    <mergeCell ref="D87:E87"/>
    <mergeCell ref="I87:J87"/>
    <mergeCell ref="B89:C89"/>
    <mergeCell ref="D89:E89"/>
    <mergeCell ref="I89:J89"/>
    <mergeCell ref="D91:E91"/>
    <mergeCell ref="I91:J91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4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I0515_1037000158513_12_69_0</vt:lpstr>
      <vt:lpstr>I0515_1037000158513_12_69_0!Заголовки_для_печати</vt:lpstr>
      <vt:lpstr>I0515_1037000158513_12_69_0!Область_печати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2024-05-15T01:59:24Z</dcterms:created>
  <dcterms:modified xsi:type="dcterms:W3CDTF">2024-05-15T01:59:46Z</dcterms:modified>
</cp:coreProperties>
</file>