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7_69_0" sheetId="1" r:id="rId1"/>
  </sheets>
  <externalReferences>
    <externalReference r:id="rId2"/>
  </externalReferences>
  <definedNames>
    <definedName name="_xlnm._FilterDatabase" localSheetId="0" hidden="1">I0215_1037000158513_17_69_0!$A$21:$CJ$85</definedName>
    <definedName name="Z_5D1DDB92_E2F2_4E40_9215_C70ED035E1A7_.wvu.FilterData" localSheetId="0" hidden="1">I0215_1037000158513_17_69_0!$A$21:$CJ$85</definedName>
    <definedName name="Z_5D1DDB92_E2F2_4E40_9215_C70ED035E1A7_.wvu.PrintArea" localSheetId="0" hidden="1">I0215_1037000158513_17_69_0!$A$1:$BC$89</definedName>
    <definedName name="Z_5D1DDB92_E2F2_4E40_9215_C70ED035E1A7_.wvu.PrintTitles" localSheetId="0" hidden="1">I0215_1037000158513_17_69_0!$17:$21</definedName>
    <definedName name="Z_7827CC47_A8A6_411C_BB9A_80AEDD4B0446_.wvu.FilterData" localSheetId="0" hidden="1">I0215_1037000158513_17_69_0!$A$21:$CJ$85</definedName>
    <definedName name="Z_7827CC47_A8A6_411C_BB9A_80AEDD4B0446_.wvu.PrintArea" localSheetId="0" hidden="1">I0215_1037000158513_17_69_0!$A$1:$BC$89</definedName>
    <definedName name="Z_7827CC47_A8A6_411C_BB9A_80AEDD4B0446_.wvu.PrintTitles" localSheetId="0" hidden="1">I0215_1037000158513_17_69_0!$17:$21</definedName>
    <definedName name="Z_A8DDB13A_D9B5_41AD_9DE3_2B8CFEA87093_.wvu.FilterData" localSheetId="0" hidden="1">I0215_1037000158513_17_69_0!$A$21:$CJ$85</definedName>
    <definedName name="_xlnm.Print_Titles" localSheetId="0">I0215_1037000158513_17_69_0!$17:$21</definedName>
    <definedName name="_xlnm.Print_Area" localSheetId="0">I0215_1037000158513_17_69_0!$A$1:$BC$88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4" i="1" l="1"/>
  <c r="BE83" i="1"/>
  <c r="BD83" i="1"/>
  <c r="AY83" i="1"/>
  <c r="AT83" i="1"/>
  <c r="AO83" i="1"/>
  <c r="AE83" i="1" s="1"/>
  <c r="AJ83" i="1"/>
  <c r="AI83" i="1"/>
  <c r="AH83" i="1"/>
  <c r="AG83" i="1"/>
  <c r="AF83" i="1"/>
  <c r="AD83" i="1"/>
  <c r="Y83" i="1"/>
  <c r="T83" i="1"/>
  <c r="S83" i="1"/>
  <c r="O83" i="1"/>
  <c r="J83" i="1"/>
  <c r="E83" i="1" s="1"/>
  <c r="I83" i="1"/>
  <c r="H83" i="1"/>
  <c r="G83" i="1"/>
  <c r="F83" i="1"/>
  <c r="D83" i="1"/>
  <c r="C83" i="1"/>
  <c r="B83" i="1"/>
  <c r="AY82" i="1"/>
  <c r="AT82" i="1"/>
  <c r="AO82" i="1"/>
  <c r="AE82" i="1" s="1"/>
  <c r="AJ82" i="1"/>
  <c r="AH82" i="1"/>
  <c r="AG82" i="1"/>
  <c r="AF82" i="1"/>
  <c r="AD82" i="1"/>
  <c r="Y82" i="1"/>
  <c r="T82" i="1"/>
  <c r="O82" i="1"/>
  <c r="E82" i="1" s="1"/>
  <c r="J82" i="1"/>
  <c r="I82" i="1"/>
  <c r="H82" i="1"/>
  <c r="G82" i="1"/>
  <c r="F82" i="1"/>
  <c r="D82" i="1"/>
  <c r="C82" i="1"/>
  <c r="B82" i="1"/>
  <c r="BE81" i="1"/>
  <c r="BD81" i="1"/>
  <c r="AY81" i="1"/>
  <c r="AT81" i="1"/>
  <c r="AO81" i="1"/>
  <c r="AJ81" i="1"/>
  <c r="AJ78" i="1" s="1"/>
  <c r="AI81" i="1"/>
  <c r="AH81" i="1"/>
  <c r="AG81" i="1"/>
  <c r="AF81" i="1"/>
  <c r="AF78" i="1" s="1"/>
  <c r="AE81" i="1"/>
  <c r="AD81" i="1"/>
  <c r="Y81" i="1"/>
  <c r="T81" i="1"/>
  <c r="T78" i="1" s="1"/>
  <c r="O81" i="1"/>
  <c r="N81" i="1"/>
  <c r="J81" i="1" s="1"/>
  <c r="E81" i="1" s="1"/>
  <c r="I81" i="1"/>
  <c r="H81" i="1"/>
  <c r="G81" i="1"/>
  <c r="F81" i="1"/>
  <c r="D81" i="1"/>
  <c r="C81" i="1"/>
  <c r="B81" i="1"/>
  <c r="AY80" i="1"/>
  <c r="AT80" i="1"/>
  <c r="AO80" i="1"/>
  <c r="AJ80" i="1"/>
  <c r="AI80" i="1"/>
  <c r="AH80" i="1"/>
  <c r="AG80" i="1"/>
  <c r="AF80" i="1"/>
  <c r="AE80" i="1"/>
  <c r="AD80" i="1"/>
  <c r="Y80" i="1"/>
  <c r="T80" i="1"/>
  <c r="O80" i="1"/>
  <c r="N80" i="1"/>
  <c r="J80" i="1" s="1"/>
  <c r="H80" i="1"/>
  <c r="H78" i="1" s="1"/>
  <c r="G80" i="1"/>
  <c r="F80" i="1"/>
  <c r="D80" i="1"/>
  <c r="D78" i="1" s="1"/>
  <c r="C80" i="1"/>
  <c r="B80" i="1"/>
  <c r="AY79" i="1"/>
  <c r="AT79" i="1"/>
  <c r="AO79" i="1"/>
  <c r="AO78" i="1" s="1"/>
  <c r="AO28" i="1" s="1"/>
  <c r="AJ79" i="1"/>
  <c r="AE79" i="1" s="1"/>
  <c r="AE78" i="1" s="1"/>
  <c r="AI79" i="1"/>
  <c r="AH79" i="1"/>
  <c r="AG79" i="1"/>
  <c r="AG78" i="1" s="1"/>
  <c r="AG28" i="1" s="1"/>
  <c r="AF79" i="1"/>
  <c r="AD79" i="1"/>
  <c r="Y79" i="1"/>
  <c r="Y78" i="1" s="1"/>
  <c r="Y28" i="1" s="1"/>
  <c r="T79" i="1"/>
  <c r="O79" i="1"/>
  <c r="N79" i="1"/>
  <c r="I79" i="1" s="1"/>
  <c r="J79" i="1"/>
  <c r="E79" i="1" s="1"/>
  <c r="H79" i="1"/>
  <c r="G79" i="1"/>
  <c r="F79" i="1"/>
  <c r="D79" i="1"/>
  <c r="C79" i="1"/>
  <c r="B79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N78" i="1"/>
  <c r="AM78" i="1"/>
  <c r="AL78" i="1"/>
  <c r="AK78" i="1"/>
  <c r="AI78" i="1"/>
  <c r="AH78" i="1"/>
  <c r="AD78" i="1"/>
  <c r="AC78" i="1"/>
  <c r="AB78" i="1"/>
  <c r="AA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G78" i="1"/>
  <c r="F78" i="1"/>
  <c r="BE77" i="1"/>
  <c r="BD77" i="1"/>
  <c r="AY76" i="1"/>
  <c r="AI76" i="1"/>
  <c r="AH76" i="1"/>
  <c r="AG76" i="1"/>
  <c r="AF76" i="1"/>
  <c r="AE76" i="1"/>
  <c r="AD76" i="1"/>
  <c r="Y76" i="1"/>
  <c r="E76" i="1" s="1"/>
  <c r="I76" i="1"/>
  <c r="H76" i="1"/>
  <c r="G76" i="1"/>
  <c r="F76" i="1"/>
  <c r="D76" i="1"/>
  <c r="C76" i="1"/>
  <c r="B76" i="1"/>
  <c r="AY75" i="1"/>
  <c r="AI75" i="1"/>
  <c r="AH75" i="1"/>
  <c r="AG75" i="1"/>
  <c r="AF75" i="1"/>
  <c r="AE75" i="1"/>
  <c r="AD75" i="1"/>
  <c r="Y75" i="1"/>
  <c r="E75" i="1" s="1"/>
  <c r="I75" i="1"/>
  <c r="H75" i="1"/>
  <c r="G75" i="1"/>
  <c r="F75" i="1"/>
  <c r="D75" i="1"/>
  <c r="C75" i="1"/>
  <c r="B75" i="1"/>
  <c r="BE74" i="1"/>
  <c r="BD74" i="1"/>
  <c r="AY74" i="1"/>
  <c r="AY71" i="1" s="1"/>
  <c r="AT74" i="1"/>
  <c r="AO74" i="1"/>
  <c r="AJ74" i="1"/>
  <c r="AI74" i="1"/>
  <c r="AH74" i="1"/>
  <c r="AG74" i="1"/>
  <c r="AF74" i="1"/>
  <c r="AE74" i="1"/>
  <c r="AD74" i="1"/>
  <c r="Y74" i="1"/>
  <c r="T74" i="1"/>
  <c r="O74" i="1"/>
  <c r="J74" i="1"/>
  <c r="E74" i="1" s="1"/>
  <c r="I74" i="1"/>
  <c r="H74" i="1"/>
  <c r="G74" i="1"/>
  <c r="F74" i="1"/>
  <c r="D74" i="1"/>
  <c r="C74" i="1"/>
  <c r="B74" i="1"/>
  <c r="AY73" i="1"/>
  <c r="AV73" i="1"/>
  <c r="AT73" i="1"/>
  <c r="AO73" i="1"/>
  <c r="AE73" i="1" s="1"/>
  <c r="AJ73" i="1"/>
  <c r="AI73" i="1"/>
  <c r="AH73" i="1"/>
  <c r="AG73" i="1"/>
  <c r="AF73" i="1"/>
  <c r="AD73" i="1"/>
  <c r="Y73" i="1"/>
  <c r="V73" i="1"/>
  <c r="T73" i="1"/>
  <c r="O73" i="1"/>
  <c r="J73" i="1"/>
  <c r="E73" i="1" s="1"/>
  <c r="I73" i="1"/>
  <c r="H73" i="1"/>
  <c r="G73" i="1"/>
  <c r="F73" i="1"/>
  <c r="D73" i="1"/>
  <c r="C73" i="1"/>
  <c r="B73" i="1"/>
  <c r="AY72" i="1"/>
  <c r="AX72" i="1"/>
  <c r="AV72" i="1"/>
  <c r="AV71" i="1" s="1"/>
  <c r="AU72" i="1"/>
  <c r="AT72" i="1" s="1"/>
  <c r="AT71" i="1" s="1"/>
  <c r="AT26" i="1" s="1"/>
  <c r="AS72" i="1"/>
  <c r="AQ72" i="1"/>
  <c r="AO72" i="1" s="1"/>
  <c r="AL72" i="1"/>
  <c r="AJ72" i="1"/>
  <c r="AI72" i="1"/>
  <c r="AI71" i="1" s="1"/>
  <c r="AH72" i="1"/>
  <c r="AD72" i="1"/>
  <c r="Y72" i="1"/>
  <c r="U72" i="1"/>
  <c r="T72" i="1"/>
  <c r="T71" i="1" s="1"/>
  <c r="Q72" i="1"/>
  <c r="O72" i="1" s="1"/>
  <c r="L72" i="1"/>
  <c r="J72" i="1"/>
  <c r="I72" i="1"/>
  <c r="H72" i="1"/>
  <c r="F72" i="1"/>
  <c r="D72" i="1"/>
  <c r="C72" i="1"/>
  <c r="B72" i="1"/>
  <c r="BE71" i="1"/>
  <c r="BD71" i="1"/>
  <c r="BC71" i="1"/>
  <c r="BB71" i="1"/>
  <c r="BA71" i="1"/>
  <c r="AZ71" i="1"/>
  <c r="AX71" i="1"/>
  <c r="AW71" i="1"/>
  <c r="AS71" i="1"/>
  <c r="AR71" i="1"/>
  <c r="AP71" i="1"/>
  <c r="AN71" i="1"/>
  <c r="AM71" i="1"/>
  <c r="AL71" i="1"/>
  <c r="AK71" i="1"/>
  <c r="AJ71" i="1"/>
  <c r="AH71" i="1"/>
  <c r="AD71" i="1"/>
  <c r="AC71" i="1"/>
  <c r="AB71" i="1"/>
  <c r="AA71" i="1"/>
  <c r="Z71" i="1"/>
  <c r="Y71" i="1"/>
  <c r="X71" i="1"/>
  <c r="W71" i="1"/>
  <c r="V71" i="1"/>
  <c r="U71" i="1"/>
  <c r="S71" i="1"/>
  <c r="R71" i="1"/>
  <c r="Q71" i="1"/>
  <c r="P71" i="1"/>
  <c r="N71" i="1"/>
  <c r="M71" i="1"/>
  <c r="L71" i="1"/>
  <c r="K71" i="1"/>
  <c r="J71" i="1"/>
  <c r="I71" i="1"/>
  <c r="H71" i="1"/>
  <c r="F71" i="1"/>
  <c r="D71" i="1"/>
  <c r="BE70" i="1"/>
  <c r="BD70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E67" i="1"/>
  <c r="BD67" i="1"/>
  <c r="BE66" i="1"/>
  <c r="BD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E64" i="1"/>
  <c r="BD64" i="1"/>
  <c r="BE63" i="1"/>
  <c r="BD63" i="1"/>
  <c r="BE62" i="1"/>
  <c r="BD62" i="1"/>
  <c r="BE61" i="1"/>
  <c r="BD61" i="1"/>
  <c r="AY61" i="1"/>
  <c r="AV61" i="1"/>
  <c r="AG61" i="1" s="1"/>
  <c r="AG60" i="1" s="1"/>
  <c r="AT61" i="1"/>
  <c r="AT60" i="1" s="1"/>
  <c r="AO61" i="1"/>
  <c r="AJ61" i="1"/>
  <c r="AI61" i="1"/>
  <c r="AH61" i="1"/>
  <c r="AH60" i="1" s="1"/>
  <c r="AF61" i="1"/>
  <c r="AE61" i="1"/>
  <c r="AD61" i="1"/>
  <c r="AD60" i="1" s="1"/>
  <c r="Y61" i="1"/>
  <c r="V61" i="1"/>
  <c r="T61" i="1"/>
  <c r="O61" i="1"/>
  <c r="E61" i="1" s="1"/>
  <c r="E60" i="1" s="1"/>
  <c r="J61" i="1"/>
  <c r="I61" i="1"/>
  <c r="H61" i="1"/>
  <c r="G61" i="1"/>
  <c r="F61" i="1"/>
  <c r="D61" i="1"/>
  <c r="C61" i="1"/>
  <c r="B61" i="1"/>
  <c r="BE60" i="1"/>
  <c r="BD60" i="1"/>
  <c r="BC60" i="1"/>
  <c r="BB60" i="1"/>
  <c r="BA60" i="1"/>
  <c r="AZ60" i="1"/>
  <c r="AY60" i="1"/>
  <c r="AX60" i="1"/>
  <c r="AW60" i="1"/>
  <c r="AV60" i="1"/>
  <c r="AU60" i="1"/>
  <c r="AS60" i="1"/>
  <c r="AR60" i="1"/>
  <c r="AQ60" i="1"/>
  <c r="AP60" i="1"/>
  <c r="AO60" i="1"/>
  <c r="AN60" i="1"/>
  <c r="AM60" i="1"/>
  <c r="AL60" i="1"/>
  <c r="AK60" i="1"/>
  <c r="AJ60" i="1"/>
  <c r="AI60" i="1"/>
  <c r="AF60" i="1"/>
  <c r="AE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D60" i="1"/>
  <c r="BE59" i="1"/>
  <c r="BD59" i="1"/>
  <c r="BE58" i="1"/>
  <c r="BD58" i="1"/>
  <c r="BE57" i="1"/>
  <c r="BD57" i="1"/>
  <c r="BE56" i="1"/>
  <c r="BD56" i="1"/>
  <c r="AY56" i="1"/>
  <c r="AY55" i="1" s="1"/>
  <c r="AY54" i="1" s="1"/>
  <c r="AV56" i="1"/>
  <c r="AT56" i="1"/>
  <c r="AO56" i="1"/>
  <c r="AJ56" i="1"/>
  <c r="AE56" i="1" s="1"/>
  <c r="AE55" i="1" s="1"/>
  <c r="AE54" i="1" s="1"/>
  <c r="AI56" i="1"/>
  <c r="AH56" i="1"/>
  <c r="AG56" i="1"/>
  <c r="AF56" i="1"/>
  <c r="AF55" i="1" s="1"/>
  <c r="AF54" i="1" s="1"/>
  <c r="AD56" i="1"/>
  <c r="Y56" i="1"/>
  <c r="V56" i="1"/>
  <c r="T56" i="1" s="1"/>
  <c r="O56" i="1"/>
  <c r="J56" i="1"/>
  <c r="I56" i="1"/>
  <c r="H56" i="1"/>
  <c r="F56" i="1"/>
  <c r="D56" i="1"/>
  <c r="C56" i="1"/>
  <c r="B56" i="1"/>
  <c r="BE55" i="1"/>
  <c r="BD55" i="1"/>
  <c r="BC55" i="1"/>
  <c r="BB55" i="1"/>
  <c r="BB54" i="1" s="1"/>
  <c r="BB47" i="1" s="1"/>
  <c r="BB24" i="1" s="1"/>
  <c r="BA55" i="1"/>
  <c r="BA54" i="1" s="1"/>
  <c r="BA47" i="1" s="1"/>
  <c r="BA24" i="1" s="1"/>
  <c r="AZ55" i="1"/>
  <c r="AX55" i="1"/>
  <c r="AX54" i="1" s="1"/>
  <c r="AX47" i="1" s="1"/>
  <c r="AX24" i="1" s="1"/>
  <c r="AW55" i="1"/>
  <c r="AW54" i="1" s="1"/>
  <c r="AW47" i="1" s="1"/>
  <c r="AW24" i="1" s="1"/>
  <c r="AV55" i="1"/>
  <c r="AU55" i="1"/>
  <c r="AT55" i="1"/>
  <c r="AT54" i="1" s="1"/>
  <c r="AT47" i="1" s="1"/>
  <c r="AT24" i="1" s="1"/>
  <c r="AS55" i="1"/>
  <c r="AS54" i="1" s="1"/>
  <c r="AS47" i="1" s="1"/>
  <c r="AS24" i="1" s="1"/>
  <c r="AR55" i="1"/>
  <c r="AQ55" i="1"/>
  <c r="AP55" i="1"/>
  <c r="AP54" i="1" s="1"/>
  <c r="AP47" i="1" s="1"/>
  <c r="AP24" i="1" s="1"/>
  <c r="AO55" i="1"/>
  <c r="AO54" i="1" s="1"/>
  <c r="AO47" i="1" s="1"/>
  <c r="AO24" i="1" s="1"/>
  <c r="AN55" i="1"/>
  <c r="AM55" i="1"/>
  <c r="AL55" i="1"/>
  <c r="AL54" i="1" s="1"/>
  <c r="AL47" i="1" s="1"/>
  <c r="AL24" i="1" s="1"/>
  <c r="AK55" i="1"/>
  <c r="AK54" i="1" s="1"/>
  <c r="AK47" i="1" s="1"/>
  <c r="AK24" i="1" s="1"/>
  <c r="AI55" i="1"/>
  <c r="AH55" i="1"/>
  <c r="AH54" i="1" s="1"/>
  <c r="AH47" i="1" s="1"/>
  <c r="AH24" i="1" s="1"/>
  <c r="AG55" i="1"/>
  <c r="AG54" i="1" s="1"/>
  <c r="AG47" i="1" s="1"/>
  <c r="AG24" i="1" s="1"/>
  <c r="AD55" i="1"/>
  <c r="AD54" i="1" s="1"/>
  <c r="AD47" i="1" s="1"/>
  <c r="AD24" i="1" s="1"/>
  <c r="AC55" i="1"/>
  <c r="AC54" i="1" s="1"/>
  <c r="AC47" i="1" s="1"/>
  <c r="AC24" i="1" s="1"/>
  <c r="AB55" i="1"/>
  <c r="AA55" i="1"/>
  <c r="Z55" i="1"/>
  <c r="Z54" i="1" s="1"/>
  <c r="Z47" i="1" s="1"/>
  <c r="Z24" i="1" s="1"/>
  <c r="Y55" i="1"/>
  <c r="Y54" i="1" s="1"/>
  <c r="Y47" i="1" s="1"/>
  <c r="Y24" i="1" s="1"/>
  <c r="X55" i="1"/>
  <c r="W55" i="1"/>
  <c r="V55" i="1"/>
  <c r="V54" i="1" s="1"/>
  <c r="V47" i="1" s="1"/>
  <c r="V24" i="1" s="1"/>
  <c r="U55" i="1"/>
  <c r="U54" i="1" s="1"/>
  <c r="U47" i="1" s="1"/>
  <c r="U24" i="1" s="1"/>
  <c r="S55" i="1"/>
  <c r="R55" i="1"/>
  <c r="R54" i="1" s="1"/>
  <c r="R47" i="1" s="1"/>
  <c r="R24" i="1" s="1"/>
  <c r="Q55" i="1"/>
  <c r="Q54" i="1" s="1"/>
  <c r="Q47" i="1" s="1"/>
  <c r="Q24" i="1" s="1"/>
  <c r="P55" i="1"/>
  <c r="O55" i="1"/>
  <c r="N55" i="1"/>
  <c r="N54" i="1" s="1"/>
  <c r="N47" i="1" s="1"/>
  <c r="M55" i="1"/>
  <c r="M54" i="1" s="1"/>
  <c r="M47" i="1" s="1"/>
  <c r="L55" i="1"/>
  <c r="K55" i="1"/>
  <c r="J55" i="1"/>
  <c r="J54" i="1" s="1"/>
  <c r="J47" i="1" s="1"/>
  <c r="I55" i="1"/>
  <c r="I54" i="1" s="1"/>
  <c r="I47" i="1" s="1"/>
  <c r="H55" i="1"/>
  <c r="F55" i="1"/>
  <c r="F54" i="1" s="1"/>
  <c r="F47" i="1" s="1"/>
  <c r="D55" i="1"/>
  <c r="BE54" i="1"/>
  <c r="BD54" i="1"/>
  <c r="BC54" i="1"/>
  <c r="AZ54" i="1"/>
  <c r="AV54" i="1"/>
  <c r="AU54" i="1"/>
  <c r="AR54" i="1"/>
  <c r="AQ54" i="1"/>
  <c r="AN54" i="1"/>
  <c r="AM54" i="1"/>
  <c r="AI54" i="1"/>
  <c r="AB54" i="1"/>
  <c r="AA54" i="1"/>
  <c r="X54" i="1"/>
  <c r="W54" i="1"/>
  <c r="S54" i="1"/>
  <c r="P54" i="1"/>
  <c r="O54" i="1"/>
  <c r="L54" i="1"/>
  <c r="K54" i="1"/>
  <c r="H54" i="1"/>
  <c r="D54" i="1"/>
  <c r="BE53" i="1"/>
  <c r="BD53" i="1"/>
  <c r="BE52" i="1"/>
  <c r="BD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E50" i="1"/>
  <c r="BD50" i="1"/>
  <c r="BE49" i="1"/>
  <c r="BD49" i="1"/>
  <c r="BE48" i="1"/>
  <c r="BD48" i="1"/>
  <c r="BC48" i="1"/>
  <c r="BC47" i="1" s="1"/>
  <c r="BB48" i="1"/>
  <c r="BA48" i="1"/>
  <c r="AZ48" i="1"/>
  <c r="AZ47" i="1" s="1"/>
  <c r="AY48" i="1"/>
  <c r="AY47" i="1" s="1"/>
  <c r="AX48" i="1"/>
  <c r="AW48" i="1"/>
  <c r="AV48" i="1"/>
  <c r="AV47" i="1" s="1"/>
  <c r="AU48" i="1"/>
  <c r="AU47" i="1" s="1"/>
  <c r="AT48" i="1"/>
  <c r="AS48" i="1"/>
  <c r="AR48" i="1"/>
  <c r="AR47" i="1" s="1"/>
  <c r="AQ48" i="1"/>
  <c r="AQ47" i="1" s="1"/>
  <c r="AP48" i="1"/>
  <c r="AO48" i="1"/>
  <c r="AN48" i="1"/>
  <c r="AN47" i="1" s="1"/>
  <c r="AM48" i="1"/>
  <c r="AM47" i="1" s="1"/>
  <c r="AL48" i="1"/>
  <c r="AK48" i="1"/>
  <c r="AJ48" i="1"/>
  <c r="AI48" i="1"/>
  <c r="AI47" i="1" s="1"/>
  <c r="AH48" i="1"/>
  <c r="AG48" i="1"/>
  <c r="AF48" i="1"/>
  <c r="AF47" i="1" s="1"/>
  <c r="AE48" i="1"/>
  <c r="AE47" i="1" s="1"/>
  <c r="AD48" i="1"/>
  <c r="AC48" i="1"/>
  <c r="AB48" i="1"/>
  <c r="AB47" i="1" s="1"/>
  <c r="AA48" i="1"/>
  <c r="AA47" i="1" s="1"/>
  <c r="Z48" i="1"/>
  <c r="Y48" i="1"/>
  <c r="X48" i="1"/>
  <c r="X47" i="1" s="1"/>
  <c r="W48" i="1"/>
  <c r="W47" i="1" s="1"/>
  <c r="V48" i="1"/>
  <c r="U48" i="1"/>
  <c r="T48" i="1"/>
  <c r="S48" i="1"/>
  <c r="S47" i="1" s="1"/>
  <c r="R48" i="1"/>
  <c r="Q48" i="1"/>
  <c r="P48" i="1"/>
  <c r="P47" i="1" s="1"/>
  <c r="O48" i="1"/>
  <c r="O47" i="1" s="1"/>
  <c r="N48" i="1"/>
  <c r="M48" i="1"/>
  <c r="L48" i="1"/>
  <c r="L47" i="1" s="1"/>
  <c r="K48" i="1"/>
  <c r="K47" i="1" s="1"/>
  <c r="J48" i="1"/>
  <c r="I48" i="1"/>
  <c r="H48" i="1"/>
  <c r="H47" i="1" s="1"/>
  <c r="G48" i="1"/>
  <c r="F48" i="1"/>
  <c r="E48" i="1"/>
  <c r="D48" i="1"/>
  <c r="D47" i="1" s="1"/>
  <c r="BE47" i="1"/>
  <c r="BD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B30" i="1"/>
  <c r="BA30" i="1"/>
  <c r="AZ30" i="1"/>
  <c r="AZ29" i="1" s="1"/>
  <c r="AY30" i="1"/>
  <c r="AY29" i="1" s="1"/>
  <c r="AX30" i="1"/>
  <c r="AW30" i="1"/>
  <c r="AV30" i="1"/>
  <c r="AV29" i="1" s="1"/>
  <c r="AU30" i="1"/>
  <c r="AU29" i="1" s="1"/>
  <c r="AT30" i="1"/>
  <c r="AS30" i="1"/>
  <c r="AR30" i="1"/>
  <c r="AR29" i="1" s="1"/>
  <c r="AQ30" i="1"/>
  <c r="AQ29" i="1" s="1"/>
  <c r="AP30" i="1"/>
  <c r="AO30" i="1"/>
  <c r="AN30" i="1"/>
  <c r="AN29" i="1" s="1"/>
  <c r="AM30" i="1"/>
  <c r="AM29" i="1" s="1"/>
  <c r="AL30" i="1"/>
  <c r="AK30" i="1"/>
  <c r="AJ30" i="1"/>
  <c r="AJ29" i="1" s="1"/>
  <c r="AI30" i="1"/>
  <c r="AI29" i="1" s="1"/>
  <c r="AH30" i="1"/>
  <c r="AG30" i="1"/>
  <c r="AF30" i="1"/>
  <c r="AF29" i="1" s="1"/>
  <c r="AE30" i="1"/>
  <c r="AE29" i="1" s="1"/>
  <c r="AD30" i="1"/>
  <c r="AC30" i="1"/>
  <c r="AB30" i="1"/>
  <c r="AB29" i="1" s="1"/>
  <c r="AB23" i="1" s="1"/>
  <c r="AB22" i="1" s="1"/>
  <c r="AA30" i="1"/>
  <c r="AA29" i="1" s="1"/>
  <c r="Z30" i="1"/>
  <c r="Y30" i="1"/>
  <c r="X30" i="1"/>
  <c r="X29" i="1" s="1"/>
  <c r="X23" i="1" s="1"/>
  <c r="X22" i="1" s="1"/>
  <c r="W30" i="1"/>
  <c r="W29" i="1" s="1"/>
  <c r="V30" i="1"/>
  <c r="U30" i="1"/>
  <c r="T30" i="1"/>
  <c r="T29" i="1" s="1"/>
  <c r="T23" i="1" s="1"/>
  <c r="S30" i="1"/>
  <c r="S29" i="1" s="1"/>
  <c r="R30" i="1"/>
  <c r="Q30" i="1"/>
  <c r="P30" i="1"/>
  <c r="P29" i="1" s="1"/>
  <c r="P23" i="1" s="1"/>
  <c r="P22" i="1" s="1"/>
  <c r="O30" i="1"/>
  <c r="O29" i="1" s="1"/>
  <c r="N30" i="1"/>
  <c r="M30" i="1"/>
  <c r="L30" i="1"/>
  <c r="L29" i="1" s="1"/>
  <c r="L23" i="1" s="1"/>
  <c r="L22" i="1" s="1"/>
  <c r="K30" i="1"/>
  <c r="K29" i="1" s="1"/>
  <c r="J30" i="1"/>
  <c r="I30" i="1"/>
  <c r="H30" i="1"/>
  <c r="H29" i="1" s="1"/>
  <c r="H23" i="1" s="1"/>
  <c r="H22" i="1" s="1"/>
  <c r="G30" i="1"/>
  <c r="G29" i="1" s="1"/>
  <c r="F30" i="1"/>
  <c r="E30" i="1"/>
  <c r="D30" i="1"/>
  <c r="D29" i="1" s="1"/>
  <c r="D23" i="1" s="1"/>
  <c r="D22" i="1" s="1"/>
  <c r="BE29" i="1"/>
  <c r="BD29" i="1"/>
  <c r="BB29" i="1"/>
  <c r="BA29" i="1"/>
  <c r="AX29" i="1"/>
  <c r="AW29" i="1"/>
  <c r="AT29" i="1"/>
  <c r="AS29" i="1"/>
  <c r="AP29" i="1"/>
  <c r="AO29" i="1"/>
  <c r="AL29" i="1"/>
  <c r="AK29" i="1"/>
  <c r="AH29" i="1"/>
  <c r="AG29" i="1"/>
  <c r="AD29" i="1"/>
  <c r="AC29" i="1"/>
  <c r="Z29" i="1"/>
  <c r="Y29" i="1"/>
  <c r="V29" i="1"/>
  <c r="U29" i="1"/>
  <c r="R29" i="1"/>
  <c r="Q29" i="1"/>
  <c r="N29" i="1"/>
  <c r="M29" i="1"/>
  <c r="J29" i="1"/>
  <c r="I29" i="1"/>
  <c r="F29" i="1"/>
  <c r="E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F28" i="1"/>
  <c r="AE28" i="1"/>
  <c r="AD28" i="1"/>
  <c r="AC28" i="1"/>
  <c r="AB28" i="1"/>
  <c r="AA28" i="1"/>
  <c r="Z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H28" i="1"/>
  <c r="G28" i="1"/>
  <c r="F28" i="1"/>
  <c r="D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S26" i="1"/>
  <c r="AR26" i="1"/>
  <c r="AP26" i="1"/>
  <c r="AN26" i="1"/>
  <c r="AM26" i="1"/>
  <c r="AL26" i="1"/>
  <c r="AK26" i="1"/>
  <c r="AJ26" i="1"/>
  <c r="AI26" i="1"/>
  <c r="AH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N26" i="1"/>
  <c r="M26" i="1"/>
  <c r="L26" i="1"/>
  <c r="K26" i="1"/>
  <c r="J26" i="1"/>
  <c r="I26" i="1"/>
  <c r="H26" i="1"/>
  <c r="F26" i="1"/>
  <c r="D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C24" i="1"/>
  <c r="AZ24" i="1"/>
  <c r="AY24" i="1"/>
  <c r="AV24" i="1"/>
  <c r="AU24" i="1"/>
  <c r="AR24" i="1"/>
  <c r="AQ24" i="1"/>
  <c r="AN24" i="1"/>
  <c r="AM24" i="1"/>
  <c r="AI24" i="1"/>
  <c r="AF24" i="1"/>
  <c r="AE24" i="1"/>
  <c r="AB24" i="1"/>
  <c r="AA24" i="1"/>
  <c r="X24" i="1"/>
  <c r="W24" i="1"/>
  <c r="S24" i="1"/>
  <c r="P24" i="1"/>
  <c r="O24" i="1"/>
  <c r="N24" i="1"/>
  <c r="M24" i="1"/>
  <c r="L24" i="1"/>
  <c r="K24" i="1"/>
  <c r="J24" i="1"/>
  <c r="I24" i="1"/>
  <c r="H24" i="1"/>
  <c r="F24" i="1"/>
  <c r="D24" i="1"/>
  <c r="BE23" i="1"/>
  <c r="BD23" i="1"/>
  <c r="BC23" i="1"/>
  <c r="BB23" i="1"/>
  <c r="BB22" i="1" s="1"/>
  <c r="BA23" i="1"/>
  <c r="BA22" i="1" s="1"/>
  <c r="AZ23" i="1"/>
  <c r="AY23" i="1"/>
  <c r="AX23" i="1"/>
  <c r="AX22" i="1" s="1"/>
  <c r="AW23" i="1"/>
  <c r="AW22" i="1" s="1"/>
  <c r="AV23" i="1"/>
  <c r="AU23" i="1"/>
  <c r="AT23" i="1"/>
  <c r="AT22" i="1" s="1"/>
  <c r="AS23" i="1"/>
  <c r="AS22" i="1" s="1"/>
  <c r="AR23" i="1"/>
  <c r="AQ23" i="1"/>
  <c r="AP23" i="1"/>
  <c r="AP22" i="1" s="1"/>
  <c r="AO23" i="1"/>
  <c r="AN23" i="1"/>
  <c r="AM23" i="1"/>
  <c r="AL23" i="1"/>
  <c r="AL22" i="1" s="1"/>
  <c r="AK23" i="1"/>
  <c r="AK22" i="1" s="1"/>
  <c r="AJ23" i="1"/>
  <c r="AI23" i="1"/>
  <c r="AH23" i="1"/>
  <c r="AH22" i="1" s="1"/>
  <c r="AG23" i="1"/>
  <c r="AF23" i="1"/>
  <c r="AE23" i="1"/>
  <c r="AD23" i="1"/>
  <c r="AD22" i="1" s="1"/>
  <c r="AC23" i="1"/>
  <c r="AC22" i="1" s="1"/>
  <c r="AA23" i="1"/>
  <c r="Z23" i="1"/>
  <c r="Z22" i="1" s="1"/>
  <c r="Y23" i="1"/>
  <c r="Y22" i="1" s="1"/>
  <c r="W23" i="1"/>
  <c r="V23" i="1"/>
  <c r="V22" i="1" s="1"/>
  <c r="U23" i="1"/>
  <c r="U22" i="1" s="1"/>
  <c r="S23" i="1"/>
  <c r="R23" i="1"/>
  <c r="R22" i="1" s="1"/>
  <c r="Q23" i="1"/>
  <c r="Q22" i="1" s="1"/>
  <c r="O23" i="1"/>
  <c r="N23" i="1"/>
  <c r="N22" i="1" s="1"/>
  <c r="M23" i="1"/>
  <c r="M22" i="1" s="1"/>
  <c r="K23" i="1"/>
  <c r="J23" i="1"/>
  <c r="I23" i="1"/>
  <c r="G23" i="1"/>
  <c r="F23" i="1"/>
  <c r="F22" i="1" s="1"/>
  <c r="E23" i="1"/>
  <c r="BE22" i="1"/>
  <c r="BD22" i="1"/>
  <c r="BC22" i="1"/>
  <c r="AZ22" i="1"/>
  <c r="AY22" i="1"/>
  <c r="AV22" i="1"/>
  <c r="AR22" i="1"/>
  <c r="AN22" i="1"/>
  <c r="AM22" i="1"/>
  <c r="AI22" i="1"/>
  <c r="AA22" i="1"/>
  <c r="W22" i="1"/>
  <c r="S22" i="1"/>
  <c r="K22" i="1"/>
  <c r="AG22" i="1" l="1"/>
  <c r="J22" i="1"/>
  <c r="E72" i="1"/>
  <c r="E71" i="1" s="1"/>
  <c r="E26" i="1" s="1"/>
  <c r="O71" i="1"/>
  <c r="O26" i="1" s="1"/>
  <c r="O22" i="1" s="1"/>
  <c r="J78" i="1"/>
  <c r="J28" i="1" s="1"/>
  <c r="E80" i="1"/>
  <c r="E78" i="1" s="1"/>
  <c r="E28" i="1" s="1"/>
  <c r="E56" i="1"/>
  <c r="E55" i="1" s="1"/>
  <c r="E54" i="1" s="1"/>
  <c r="E47" i="1" s="1"/>
  <c r="E24" i="1" s="1"/>
  <c r="T55" i="1"/>
  <c r="T54" i="1" s="1"/>
  <c r="T47" i="1" s="1"/>
  <c r="T24" i="1" s="1"/>
  <c r="T22" i="1" s="1"/>
  <c r="AE72" i="1"/>
  <c r="AE71" i="1" s="1"/>
  <c r="AE26" i="1" s="1"/>
  <c r="AE22" i="1" s="1"/>
  <c r="AO71" i="1"/>
  <c r="AO26" i="1" s="1"/>
  <c r="AO22" i="1" s="1"/>
  <c r="I78" i="1"/>
  <c r="I28" i="1" s="1"/>
  <c r="I22" i="1" s="1"/>
  <c r="G56" i="1"/>
  <c r="G55" i="1" s="1"/>
  <c r="G54" i="1" s="1"/>
  <c r="G47" i="1" s="1"/>
  <c r="G24" i="1" s="1"/>
  <c r="G22" i="1" s="1"/>
  <c r="AQ71" i="1"/>
  <c r="AQ26" i="1" s="1"/>
  <c r="AQ22" i="1" s="1"/>
  <c r="AU71" i="1"/>
  <c r="AU26" i="1" s="1"/>
  <c r="AU22" i="1" s="1"/>
  <c r="G72" i="1"/>
  <c r="G71" i="1" s="1"/>
  <c r="G26" i="1" s="1"/>
  <c r="AF72" i="1"/>
  <c r="AF71" i="1" s="1"/>
  <c r="AF26" i="1" s="1"/>
  <c r="AF22" i="1" s="1"/>
  <c r="I80" i="1"/>
  <c r="AJ55" i="1"/>
  <c r="AJ54" i="1" s="1"/>
  <c r="AJ47" i="1" s="1"/>
  <c r="AJ24" i="1" s="1"/>
  <c r="AJ22" i="1" s="1"/>
  <c r="AG72" i="1"/>
  <c r="AG71" i="1" s="1"/>
  <c r="AG26" i="1" s="1"/>
  <c r="E22" i="1" l="1"/>
</calcChain>
</file>

<file path=xl/sharedStrings.xml><?xml version="1.0" encoding="utf-8"?>
<sst xmlns="http://schemas.openxmlformats.org/spreadsheetml/2006/main" count="396" uniqueCount="183">
  <si>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</si>
  <si>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</si>
  <si>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</si>
  <si>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</si>
  <si>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IV квартал 2023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</si>
  <si>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</si>
  <si>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</si>
  <si>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</si>
  <si>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</si>
  <si>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</si>
  <si>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</si>
  <si>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</si>
  <si>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</si>
  <si>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2023, млн. рублей (с НДС)</t>
  </si>
  <si>
    <t>Освоение капитальных вложений года 2023,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</si>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</sst>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7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 vertical="center"/>
    </xf>
    <xf numFmtId="167" fontId="1" fillId="0" borderId="0" xfId="1" applyNumberFormat="1" applyFont="1" applyFill="1" applyAlignment="1">
      <alignment horizontal="center"/>
    </xf>
    <xf numFmtId="166" fontId="1" fillId="0" borderId="0" xfId="1" applyNumberFormat="1" applyFont="1" applyFill="1" applyAlignment="1">
      <alignment horizont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  <cell r="S55">
            <v>17.210156440999999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  <cell r="S60">
            <v>9.4813049661120008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S71">
            <v>37.348980140000009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S72">
            <v>7.3021316000000001</v>
          </cell>
        </row>
        <row r="73">
          <cell r="B73" t="str">
            <v>Установка трансформаторов в ТП</v>
          </cell>
          <cell r="C73" t="str">
            <v>J_0200000018</v>
          </cell>
          <cell r="S73">
            <v>11.84179292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  <cell r="S74">
            <v>19.934386549056001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  <cell r="S75">
            <v>4.3852321759680004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  <cell r="S78">
            <v>17.14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  <cell r="S79">
            <v>1.5915946000000001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  <cell r="S80">
            <v>10.75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  <cell r="S81">
            <v>59.563761629657186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  <cell r="S82">
            <v>4</v>
          </cell>
        </row>
      </sheetData>
      <sheetData sheetId="7"/>
      <sheetData sheetId="8">
        <row r="55">
          <cell r="K55">
            <v>14.341797029999999</v>
          </cell>
        </row>
        <row r="60">
          <cell r="K60">
            <v>7.9010874717600013</v>
          </cell>
        </row>
        <row r="71">
          <cell r="K71">
            <v>31.124150120000003</v>
          </cell>
        </row>
        <row r="72">
          <cell r="K72">
            <v>6.0851096699999996</v>
          </cell>
        </row>
        <row r="73">
          <cell r="K73">
            <v>9.8681607699999994</v>
          </cell>
        </row>
        <row r="74">
          <cell r="K74">
            <v>16.611988790880002</v>
          </cell>
        </row>
        <row r="75">
          <cell r="K75">
            <v>3.6543601466400002</v>
          </cell>
        </row>
        <row r="78">
          <cell r="K78">
            <v>14.283333333333335</v>
          </cell>
        </row>
        <row r="79">
          <cell r="K79">
            <v>1.32632883</v>
          </cell>
        </row>
        <row r="80">
          <cell r="K80">
            <v>8.9583333333333339</v>
          </cell>
        </row>
        <row r="81">
          <cell r="K81">
            <v>49.636468024714354</v>
          </cell>
        </row>
        <row r="82">
          <cell r="K82">
            <v>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89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A11" sqref="A11:BC11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4.85546875" style="6" customWidth="1"/>
    <col min="6" max="9" width="10.140625" style="3" customWidth="1"/>
    <col min="10" max="10" width="11" style="3" customWidth="1"/>
    <col min="11" max="12" width="10.140625" style="3" customWidth="1"/>
    <col min="13" max="13" width="10.140625" style="32" customWidth="1"/>
    <col min="14" max="19" width="10.140625" style="3" customWidth="1"/>
    <col min="20" max="20" width="14" style="6" customWidth="1"/>
    <col min="21" max="21" width="14.140625" style="6" customWidth="1"/>
    <col min="22" max="22" width="12.5703125" style="6" customWidth="1"/>
    <col min="23" max="23" width="14.5703125" style="6" customWidth="1"/>
    <col min="24" max="24" width="12.5703125" style="6" customWidth="1"/>
    <col min="25" max="29" width="10.140625" style="6" customWidth="1"/>
    <col min="30" max="30" width="15.85546875" style="6" customWidth="1"/>
    <col min="31" max="31" width="14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45" width="10.140625" style="3" customWidth="1"/>
    <col min="46" max="46" width="13.5703125" style="3" customWidth="1"/>
    <col min="47" max="50" width="13.85546875" style="3" customWidth="1"/>
    <col min="51" max="55" width="10.140625" style="3" customWidth="1"/>
    <col min="56" max="56" width="8.28515625" style="14" hidden="1" customWidth="1"/>
    <col min="57" max="57" width="11.28515625" style="14" hidden="1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1"/>
      <c r="P17" s="61"/>
      <c r="Q17" s="61"/>
      <c r="R17" s="61"/>
      <c r="S17" s="61"/>
      <c r="T17" s="63"/>
      <c r="U17" s="61"/>
      <c r="V17" s="60"/>
      <c r="W17" s="61"/>
      <c r="X17" s="61"/>
      <c r="Y17" s="61"/>
      <c r="Z17" s="61"/>
      <c r="AA17" s="61"/>
      <c r="AB17" s="61"/>
      <c r="AC17" s="64"/>
      <c r="AD17" s="59" t="s">
        <v>14</v>
      </c>
      <c r="AE17" s="61"/>
      <c r="AF17" s="61"/>
      <c r="AG17" s="65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4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3"/>
      <c r="U18" s="61"/>
      <c r="V18" s="60"/>
      <c r="W18" s="61"/>
      <c r="X18" s="61"/>
      <c r="Y18" s="61"/>
      <c r="Z18" s="61"/>
      <c r="AA18" s="61"/>
      <c r="AB18" s="61"/>
      <c r="AC18" s="64"/>
      <c r="AD18" s="68" t="s">
        <v>15</v>
      </c>
      <c r="AE18" s="59" t="s">
        <v>16</v>
      </c>
      <c r="AF18" s="61"/>
      <c r="AG18" s="65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4"/>
    </row>
    <row r="19" spans="1:57" ht="42.75" customHeight="1" x14ac:dyDescent="0.2">
      <c r="A19" s="58"/>
      <c r="B19" s="58"/>
      <c r="C19" s="58"/>
      <c r="D19" s="69" t="s">
        <v>17</v>
      </c>
      <c r="E19" s="70" t="s">
        <v>17</v>
      </c>
      <c r="F19" s="58"/>
      <c r="G19" s="58"/>
      <c r="H19" s="58"/>
      <c r="I19" s="58"/>
      <c r="J19" s="58" t="s">
        <v>18</v>
      </c>
      <c r="K19" s="58"/>
      <c r="L19" s="58"/>
      <c r="M19" s="71"/>
      <c r="N19" s="58"/>
      <c r="O19" s="58" t="s">
        <v>19</v>
      </c>
      <c r="P19" s="58"/>
      <c r="Q19" s="58"/>
      <c r="R19" s="58"/>
      <c r="S19" s="5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58" t="s">
        <v>17</v>
      </c>
      <c r="AF19" s="58"/>
      <c r="AG19" s="73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4"/>
      <c r="E20" s="75" t="s">
        <v>22</v>
      </c>
      <c r="F20" s="76" t="s">
        <v>23</v>
      </c>
      <c r="G20" s="76" t="s">
        <v>24</v>
      </c>
      <c r="H20" s="76" t="s">
        <v>25</v>
      </c>
      <c r="I20" s="76" t="s">
        <v>26</v>
      </c>
      <c r="J20" s="76" t="s">
        <v>22</v>
      </c>
      <c r="K20" s="76" t="s">
        <v>23</v>
      </c>
      <c r="L20" s="76" t="s">
        <v>24</v>
      </c>
      <c r="M20" s="76" t="s">
        <v>25</v>
      </c>
      <c r="N20" s="76" t="s">
        <v>26</v>
      </c>
      <c r="O20" s="76" t="s">
        <v>22</v>
      </c>
      <c r="P20" s="76" t="s">
        <v>23</v>
      </c>
      <c r="Q20" s="76" t="s">
        <v>24</v>
      </c>
      <c r="R20" s="76" t="s">
        <v>25</v>
      </c>
      <c r="S20" s="76" t="s">
        <v>26</v>
      </c>
      <c r="T20" s="75" t="s">
        <v>22</v>
      </c>
      <c r="U20" s="75" t="s">
        <v>23</v>
      </c>
      <c r="V20" s="75" t="s">
        <v>24</v>
      </c>
      <c r="W20" s="75" t="s">
        <v>25</v>
      </c>
      <c r="X20" s="75" t="s">
        <v>26</v>
      </c>
      <c r="Y20" s="75" t="s">
        <v>22</v>
      </c>
      <c r="Z20" s="75" t="s">
        <v>23</v>
      </c>
      <c r="AA20" s="75" t="s">
        <v>24</v>
      </c>
      <c r="AB20" s="75" t="s">
        <v>25</v>
      </c>
      <c r="AC20" s="75" t="s">
        <v>26</v>
      </c>
      <c r="AD20" s="77"/>
      <c r="AE20" s="75" t="s">
        <v>22</v>
      </c>
      <c r="AF20" s="76" t="s">
        <v>23</v>
      </c>
      <c r="AG20" s="75" t="s">
        <v>24</v>
      </c>
      <c r="AH20" s="76" t="s">
        <v>25</v>
      </c>
      <c r="AI20" s="76" t="s">
        <v>26</v>
      </c>
      <c r="AJ20" s="76" t="s">
        <v>22</v>
      </c>
      <c r="AK20" s="76" t="s">
        <v>23</v>
      </c>
      <c r="AL20" s="76" t="s">
        <v>24</v>
      </c>
      <c r="AM20" s="76" t="s">
        <v>25</v>
      </c>
      <c r="AN20" s="76" t="s">
        <v>26</v>
      </c>
      <c r="AO20" s="76" t="s">
        <v>22</v>
      </c>
      <c r="AP20" s="76" t="s">
        <v>23</v>
      </c>
      <c r="AQ20" s="76" t="s">
        <v>24</v>
      </c>
      <c r="AR20" s="76" t="s">
        <v>25</v>
      </c>
      <c r="AS20" s="76" t="s">
        <v>26</v>
      </c>
      <c r="AT20" s="76" t="s">
        <v>22</v>
      </c>
      <c r="AU20" s="76" t="s">
        <v>23</v>
      </c>
      <c r="AV20" s="76" t="s">
        <v>24</v>
      </c>
      <c r="AW20" s="76" t="s">
        <v>25</v>
      </c>
      <c r="AX20" s="76" t="s">
        <v>26</v>
      </c>
      <c r="AY20" s="76" t="s">
        <v>22</v>
      </c>
      <c r="AZ20" s="76" t="s">
        <v>23</v>
      </c>
      <c r="BA20" s="76" t="s">
        <v>24</v>
      </c>
      <c r="BB20" s="76" t="s">
        <v>25</v>
      </c>
      <c r="BC20" s="76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8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8" t="s">
        <v>42</v>
      </c>
      <c r="U21" s="68" t="s">
        <v>43</v>
      </c>
      <c r="V21" s="68" t="s">
        <v>44</v>
      </c>
      <c r="W21" s="68" t="s">
        <v>45</v>
      </c>
      <c r="X21" s="68" t="s">
        <v>46</v>
      </c>
      <c r="Y21" s="68" t="s">
        <v>47</v>
      </c>
      <c r="Z21" s="68" t="s">
        <v>48</v>
      </c>
      <c r="AA21" s="68" t="s">
        <v>49</v>
      </c>
      <c r="AB21" s="68" t="s">
        <v>50</v>
      </c>
      <c r="AC21" s="68" t="s">
        <v>51</v>
      </c>
      <c r="AD21" s="68">
        <v>6</v>
      </c>
      <c r="AE21" s="68" t="s">
        <v>52</v>
      </c>
      <c r="AF21" s="66" t="s">
        <v>53</v>
      </c>
      <c r="AG21" s="68" t="s">
        <v>54</v>
      </c>
      <c r="AH21" s="66" t="s">
        <v>55</v>
      </c>
      <c r="AI21" s="66" t="s">
        <v>56</v>
      </c>
      <c r="AJ21" s="78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66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31.5" x14ac:dyDescent="0.2">
      <c r="A22" s="79">
        <v>0</v>
      </c>
      <c r="B22" s="80" t="s">
        <v>77</v>
      </c>
      <c r="C22" s="79" t="s">
        <v>78</v>
      </c>
      <c r="D22" s="81">
        <f>SUM(D23:D28)</f>
        <v>200.5493410217932</v>
      </c>
      <c r="E22" s="81">
        <f t="shared" ref="E22:BC22" si="0">SUM(E23:E28)</f>
        <v>260.88688579400002</v>
      </c>
      <c r="F22" s="81">
        <f t="shared" si="0"/>
        <v>4.176759999999998</v>
      </c>
      <c r="G22" s="81">
        <f t="shared" si="0"/>
        <v>182.24381925599999</v>
      </c>
      <c r="H22" s="81">
        <f t="shared" si="0"/>
        <v>40.304025395999993</v>
      </c>
      <c r="I22" s="81">
        <f t="shared" si="0"/>
        <v>34.162281141999998</v>
      </c>
      <c r="J22" s="81">
        <f t="shared" si="0"/>
        <v>24.46411939</v>
      </c>
      <c r="K22" s="81">
        <f t="shared" si="0"/>
        <v>1.4863999999999995</v>
      </c>
      <c r="L22" s="81">
        <f t="shared" si="0"/>
        <v>7.045399346</v>
      </c>
      <c r="M22" s="81">
        <f t="shared" si="0"/>
        <v>4.4918284439999994</v>
      </c>
      <c r="N22" s="81">
        <f t="shared" si="0"/>
        <v>11.4404916</v>
      </c>
      <c r="O22" s="81">
        <f t="shared" si="0"/>
        <v>36.406255144000006</v>
      </c>
      <c r="P22" s="81">
        <f t="shared" si="0"/>
        <v>1.2785999999999993</v>
      </c>
      <c r="Q22" s="81">
        <f t="shared" si="0"/>
        <v>25.335746258</v>
      </c>
      <c r="R22" s="81">
        <f t="shared" si="0"/>
        <v>8.3056955759999997</v>
      </c>
      <c r="S22" s="81">
        <f t="shared" si="0"/>
        <v>1.4862133100000001</v>
      </c>
      <c r="T22" s="81">
        <f t="shared" si="0"/>
        <v>68.269694802000004</v>
      </c>
      <c r="U22" s="81">
        <f t="shared" si="0"/>
        <v>4.1800000000000059E-2</v>
      </c>
      <c r="V22" s="81">
        <f t="shared" si="0"/>
        <v>60.431931273999993</v>
      </c>
      <c r="W22" s="81">
        <f t="shared" si="0"/>
        <v>6.5087328480000002</v>
      </c>
      <c r="X22" s="81">
        <f t="shared" si="0"/>
        <v>1.28723068</v>
      </c>
      <c r="Y22" s="81">
        <f t="shared" si="0"/>
        <v>131.74681645799998</v>
      </c>
      <c r="Z22" s="81">
        <f t="shared" si="0"/>
        <v>1.3699600000000003</v>
      </c>
      <c r="AA22" s="81">
        <f t="shared" si="0"/>
        <v>89.430742377999991</v>
      </c>
      <c r="AB22" s="81">
        <f t="shared" si="0"/>
        <v>20.997768527999998</v>
      </c>
      <c r="AC22" s="81">
        <f t="shared" si="0"/>
        <v>19.948345551999999</v>
      </c>
      <c r="AD22" s="81">
        <f t="shared" si="0"/>
        <v>167.79111752066103</v>
      </c>
      <c r="AE22" s="81">
        <f t="shared" si="0"/>
        <v>219.94441477000001</v>
      </c>
      <c r="AF22" s="81">
        <f t="shared" si="0"/>
        <v>4.1515933299999981</v>
      </c>
      <c r="AG22" s="81">
        <f t="shared" si="0"/>
        <v>153.0392483</v>
      </c>
      <c r="AH22" s="81">
        <f t="shared" si="0"/>
        <v>33.586687830000002</v>
      </c>
      <c r="AI22" s="81">
        <f t="shared" si="0"/>
        <v>29.166885309999998</v>
      </c>
      <c r="AJ22" s="81">
        <f t="shared" si="0"/>
        <v>20.725180719999997</v>
      </c>
      <c r="AK22" s="81">
        <f t="shared" si="0"/>
        <v>1.4863999999999995</v>
      </c>
      <c r="AL22" s="81">
        <f t="shared" si="0"/>
        <v>5.9550987500000003</v>
      </c>
      <c r="AM22" s="81">
        <f t="shared" si="0"/>
        <v>3.7431903699999998</v>
      </c>
      <c r="AN22" s="81">
        <f t="shared" si="0"/>
        <v>9.5404915999999993</v>
      </c>
      <c r="AO22" s="81">
        <f t="shared" si="0"/>
        <v>31.092204630000001</v>
      </c>
      <c r="AP22" s="81">
        <f t="shared" si="0"/>
        <v>1.2700999999999993</v>
      </c>
      <c r="AQ22" s="81">
        <f t="shared" si="0"/>
        <v>21.414478340000002</v>
      </c>
      <c r="AR22" s="81">
        <f t="shared" si="0"/>
        <v>6.9214129799999995</v>
      </c>
      <c r="AS22" s="81">
        <f t="shared" si="0"/>
        <v>1.4862133099999999</v>
      </c>
      <c r="AT22" s="81">
        <f t="shared" si="0"/>
        <v>57.09165419</v>
      </c>
      <c r="AU22" s="81">
        <f t="shared" si="0"/>
        <v>2.5133330000000051E-2</v>
      </c>
      <c r="AV22" s="81">
        <f t="shared" si="0"/>
        <v>50.469523639999998</v>
      </c>
      <c r="AW22" s="81">
        <f t="shared" si="0"/>
        <v>5.4239440400000003</v>
      </c>
      <c r="AX22" s="81">
        <f t="shared" si="0"/>
        <v>1.1730531800000001</v>
      </c>
      <c r="AY22" s="81">
        <f t="shared" si="0"/>
        <v>111.03537523</v>
      </c>
      <c r="AZ22" s="81">
        <f t="shared" si="0"/>
        <v>1.3699600000000003</v>
      </c>
      <c r="BA22" s="81">
        <f t="shared" si="0"/>
        <v>75.200147569999999</v>
      </c>
      <c r="BB22" s="81">
        <f t="shared" si="0"/>
        <v>17.49814044</v>
      </c>
      <c r="BC22" s="81">
        <f t="shared" si="0"/>
        <v>16.967127220000002</v>
      </c>
      <c r="BD22" s="82" t="e">
        <f>SUM(#REF!,#REF!,#REF!,#REF!,#REF!)</f>
        <v>#REF!</v>
      </c>
      <c r="BE22" s="82" t="e">
        <f>SUM(#REF!,#REF!,#REF!,#REF!,#REF!)</f>
        <v>#REF!</v>
      </c>
    </row>
    <row r="23" spans="1:57" ht="21" customHeight="1" x14ac:dyDescent="0.2">
      <c r="A23" s="83" t="s">
        <v>79</v>
      </c>
      <c r="B23" s="84" t="s">
        <v>80</v>
      </c>
      <c r="C23" s="83" t="s">
        <v>78</v>
      </c>
      <c r="D23" s="85">
        <f t="shared" ref="D23:BC23" si="1">SUM(D29)</f>
        <v>0</v>
      </c>
      <c r="E23" s="85">
        <f t="shared" si="1"/>
        <v>0</v>
      </c>
      <c r="F23" s="85">
        <f t="shared" si="1"/>
        <v>0</v>
      </c>
      <c r="G23" s="85">
        <f t="shared" si="1"/>
        <v>0</v>
      </c>
      <c r="H23" s="85">
        <f t="shared" si="1"/>
        <v>0</v>
      </c>
      <c r="I23" s="85">
        <f t="shared" si="1"/>
        <v>0</v>
      </c>
      <c r="J23" s="85">
        <f t="shared" si="1"/>
        <v>0</v>
      </c>
      <c r="K23" s="85">
        <f t="shared" si="1"/>
        <v>0</v>
      </c>
      <c r="L23" s="85">
        <f t="shared" si="1"/>
        <v>0</v>
      </c>
      <c r="M23" s="85">
        <f t="shared" si="1"/>
        <v>0</v>
      </c>
      <c r="N23" s="85">
        <f t="shared" si="1"/>
        <v>0</v>
      </c>
      <c r="O23" s="85">
        <f t="shared" si="1"/>
        <v>0</v>
      </c>
      <c r="P23" s="85">
        <f t="shared" si="1"/>
        <v>0</v>
      </c>
      <c r="Q23" s="85">
        <f t="shared" si="1"/>
        <v>0</v>
      </c>
      <c r="R23" s="85">
        <f t="shared" si="1"/>
        <v>0</v>
      </c>
      <c r="S23" s="85">
        <f t="shared" si="1"/>
        <v>0</v>
      </c>
      <c r="T23" s="85">
        <f t="shared" si="1"/>
        <v>0</v>
      </c>
      <c r="U23" s="85">
        <f t="shared" si="1"/>
        <v>0</v>
      </c>
      <c r="V23" s="85">
        <f t="shared" si="1"/>
        <v>0</v>
      </c>
      <c r="W23" s="85">
        <f t="shared" si="1"/>
        <v>0</v>
      </c>
      <c r="X23" s="85">
        <f t="shared" si="1"/>
        <v>0</v>
      </c>
      <c r="Y23" s="85">
        <f t="shared" si="1"/>
        <v>0</v>
      </c>
      <c r="Z23" s="85">
        <f t="shared" si="1"/>
        <v>0</v>
      </c>
      <c r="AA23" s="85">
        <f t="shared" si="1"/>
        <v>0</v>
      </c>
      <c r="AB23" s="85">
        <f t="shared" si="1"/>
        <v>0</v>
      </c>
      <c r="AC23" s="85">
        <f t="shared" si="1"/>
        <v>0</v>
      </c>
      <c r="AD23" s="85">
        <f t="shared" si="1"/>
        <v>0</v>
      </c>
      <c r="AE23" s="85">
        <f t="shared" si="1"/>
        <v>0</v>
      </c>
      <c r="AF23" s="85">
        <f t="shared" si="1"/>
        <v>0</v>
      </c>
      <c r="AG23" s="85">
        <f t="shared" si="1"/>
        <v>0</v>
      </c>
      <c r="AH23" s="85">
        <f t="shared" si="1"/>
        <v>0</v>
      </c>
      <c r="AI23" s="85">
        <f t="shared" si="1"/>
        <v>0</v>
      </c>
      <c r="AJ23" s="85">
        <f t="shared" si="1"/>
        <v>0</v>
      </c>
      <c r="AK23" s="85">
        <f t="shared" si="1"/>
        <v>0</v>
      </c>
      <c r="AL23" s="85">
        <f t="shared" si="1"/>
        <v>0</v>
      </c>
      <c r="AM23" s="85">
        <f t="shared" si="1"/>
        <v>0</v>
      </c>
      <c r="AN23" s="85">
        <f t="shared" si="1"/>
        <v>0</v>
      </c>
      <c r="AO23" s="85">
        <f t="shared" si="1"/>
        <v>0</v>
      </c>
      <c r="AP23" s="85">
        <f t="shared" si="1"/>
        <v>0</v>
      </c>
      <c r="AQ23" s="85">
        <f t="shared" si="1"/>
        <v>0</v>
      </c>
      <c r="AR23" s="85">
        <f t="shared" si="1"/>
        <v>0</v>
      </c>
      <c r="AS23" s="85">
        <f t="shared" si="1"/>
        <v>0</v>
      </c>
      <c r="AT23" s="85">
        <f t="shared" si="1"/>
        <v>0</v>
      </c>
      <c r="AU23" s="85">
        <f t="shared" si="1"/>
        <v>0</v>
      </c>
      <c r="AV23" s="85">
        <f t="shared" si="1"/>
        <v>0</v>
      </c>
      <c r="AW23" s="85">
        <f t="shared" si="1"/>
        <v>0</v>
      </c>
      <c r="AX23" s="85">
        <f t="shared" si="1"/>
        <v>0</v>
      </c>
      <c r="AY23" s="85">
        <f t="shared" si="1"/>
        <v>0</v>
      </c>
      <c r="AZ23" s="85">
        <f t="shared" si="1"/>
        <v>0</v>
      </c>
      <c r="BA23" s="85">
        <f t="shared" si="1"/>
        <v>0</v>
      </c>
      <c r="BB23" s="85">
        <f t="shared" si="1"/>
        <v>0</v>
      </c>
      <c r="BC23" s="85">
        <f t="shared" si="1"/>
        <v>0</v>
      </c>
      <c r="BD23" s="82" t="e">
        <f>SUM(#REF!,#REF!,#REF!,#REF!,#REF!)</f>
        <v>#REF!</v>
      </c>
      <c r="BE23" s="82" t="e">
        <f>SUM(#REF!,#REF!,#REF!,#REF!,#REF!)</f>
        <v>#REF!</v>
      </c>
    </row>
    <row r="24" spans="1:57" ht="31.5" x14ac:dyDescent="0.2">
      <c r="A24" s="83" t="s">
        <v>81</v>
      </c>
      <c r="B24" s="84" t="s">
        <v>82</v>
      </c>
      <c r="C24" s="83" t="s">
        <v>78</v>
      </c>
      <c r="D24" s="85">
        <f t="shared" ref="D24:BC24" si="2">SUM(D47)</f>
        <v>26.691461407112001</v>
      </c>
      <c r="E24" s="85">
        <f t="shared" si="2"/>
        <v>26.166090894</v>
      </c>
      <c r="F24" s="85">
        <f t="shared" si="2"/>
        <v>0</v>
      </c>
      <c r="G24" s="85">
        <f t="shared" si="2"/>
        <v>3.3525243300000001</v>
      </c>
      <c r="H24" s="85">
        <f t="shared" si="2"/>
        <v>22.813566563999998</v>
      </c>
      <c r="I24" s="85">
        <f t="shared" si="2"/>
        <v>0</v>
      </c>
      <c r="J24" s="85">
        <f t="shared" si="2"/>
        <v>3.2577841959999998</v>
      </c>
      <c r="K24" s="85">
        <f t="shared" si="2"/>
        <v>0</v>
      </c>
      <c r="L24" s="85">
        <f t="shared" si="2"/>
        <v>0.464756632</v>
      </c>
      <c r="M24" s="85">
        <f t="shared" si="2"/>
        <v>2.7930275639999995</v>
      </c>
      <c r="N24" s="85">
        <f t="shared" si="2"/>
        <v>0</v>
      </c>
      <c r="O24" s="85">
        <f t="shared" si="2"/>
        <v>7.9422551700000001</v>
      </c>
      <c r="P24" s="85">
        <f t="shared" si="2"/>
        <v>0</v>
      </c>
      <c r="Q24" s="85">
        <f t="shared" si="2"/>
        <v>0.60571173</v>
      </c>
      <c r="R24" s="85">
        <f t="shared" si="2"/>
        <v>7.3365434399999998</v>
      </c>
      <c r="S24" s="85">
        <f t="shared" si="2"/>
        <v>0</v>
      </c>
      <c r="T24" s="85">
        <f t="shared" si="2"/>
        <v>5.3653724079999998</v>
      </c>
      <c r="U24" s="85">
        <f t="shared" si="2"/>
        <v>0</v>
      </c>
      <c r="V24" s="85">
        <f t="shared" si="2"/>
        <v>0.86908949200000007</v>
      </c>
      <c r="W24" s="85">
        <f t="shared" si="2"/>
        <v>4.4962829160000002</v>
      </c>
      <c r="X24" s="85">
        <f t="shared" si="2"/>
        <v>0</v>
      </c>
      <c r="Y24" s="85">
        <f t="shared" si="2"/>
        <v>9.6006791200000006</v>
      </c>
      <c r="Z24" s="85">
        <f t="shared" si="2"/>
        <v>0</v>
      </c>
      <c r="AA24" s="85">
        <f t="shared" si="2"/>
        <v>1.412966476</v>
      </c>
      <c r="AB24" s="85">
        <f t="shared" si="2"/>
        <v>8.1877126439999994</v>
      </c>
      <c r="AC24" s="85">
        <f t="shared" si="2"/>
        <v>0</v>
      </c>
      <c r="AD24" s="85">
        <f t="shared" si="2"/>
        <v>22.242884501759999</v>
      </c>
      <c r="AE24" s="85">
        <f t="shared" si="2"/>
        <v>22.25347893</v>
      </c>
      <c r="AF24" s="85">
        <f t="shared" si="2"/>
        <v>0</v>
      </c>
      <c r="AG24" s="85">
        <f t="shared" si="2"/>
        <v>3.2421734600000001</v>
      </c>
      <c r="AH24" s="85">
        <f t="shared" si="2"/>
        <v>19.01130547</v>
      </c>
      <c r="AI24" s="85">
        <f t="shared" si="2"/>
        <v>0</v>
      </c>
      <c r="AJ24" s="85">
        <f t="shared" si="2"/>
        <v>2.7485642099999996</v>
      </c>
      <c r="AK24" s="85">
        <f t="shared" si="2"/>
        <v>0</v>
      </c>
      <c r="AL24" s="85">
        <f t="shared" si="2"/>
        <v>0.42104123999999998</v>
      </c>
      <c r="AM24" s="85">
        <f t="shared" si="2"/>
        <v>2.32752297</v>
      </c>
      <c r="AN24" s="85">
        <f t="shared" si="2"/>
        <v>0</v>
      </c>
      <c r="AO24" s="85">
        <f t="shared" si="2"/>
        <v>6.7131353100000002</v>
      </c>
      <c r="AP24" s="85">
        <f t="shared" si="2"/>
        <v>0</v>
      </c>
      <c r="AQ24" s="85">
        <f t="shared" si="2"/>
        <v>0.59934911000000002</v>
      </c>
      <c r="AR24" s="85">
        <f t="shared" si="2"/>
        <v>6.1137861999999998</v>
      </c>
      <c r="AS24" s="85">
        <f t="shared" si="2"/>
        <v>0</v>
      </c>
      <c r="AT24" s="85">
        <f t="shared" si="2"/>
        <v>4.5771571900000003</v>
      </c>
      <c r="AU24" s="85">
        <f t="shared" si="2"/>
        <v>0</v>
      </c>
      <c r="AV24" s="85">
        <f t="shared" si="2"/>
        <v>0.83025476000000009</v>
      </c>
      <c r="AW24" s="85">
        <f t="shared" si="2"/>
        <v>3.74690243</v>
      </c>
      <c r="AX24" s="85">
        <f t="shared" si="2"/>
        <v>0</v>
      </c>
      <c r="AY24" s="85">
        <f t="shared" si="2"/>
        <v>8.2146222200000008</v>
      </c>
      <c r="AZ24" s="85">
        <f t="shared" si="2"/>
        <v>0</v>
      </c>
      <c r="BA24" s="85">
        <f t="shared" si="2"/>
        <v>1.3915283500000002</v>
      </c>
      <c r="BB24" s="85">
        <f t="shared" si="2"/>
        <v>6.8230938700000001</v>
      </c>
      <c r="BC24" s="85">
        <f t="shared" si="2"/>
        <v>0</v>
      </c>
      <c r="BD24" s="82" t="e">
        <f>SUM(#REF!,#REF!,#REF!,#REF!,#REF!)</f>
        <v>#REF!</v>
      </c>
      <c r="BE24" s="82" t="e">
        <f>SUM(#REF!,#REF!,#REF!,#REF!,#REF!)</f>
        <v>#REF!</v>
      </c>
    </row>
    <row r="25" spans="1:57" ht="63" x14ac:dyDescent="0.2">
      <c r="A25" s="83" t="s">
        <v>83</v>
      </c>
      <c r="B25" s="84" t="s">
        <v>84</v>
      </c>
      <c r="C25" s="83" t="s">
        <v>78</v>
      </c>
      <c r="D25" s="85">
        <f t="shared" ref="D25:BC25" si="3">SUM(D68)</f>
        <v>0</v>
      </c>
      <c r="E25" s="85">
        <f t="shared" si="3"/>
        <v>0</v>
      </c>
      <c r="F25" s="85">
        <f t="shared" si="3"/>
        <v>0</v>
      </c>
      <c r="G25" s="85">
        <f t="shared" si="3"/>
        <v>0</v>
      </c>
      <c r="H25" s="85">
        <f t="shared" si="3"/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85">
        <f t="shared" si="3"/>
        <v>0</v>
      </c>
      <c r="U25" s="85">
        <f t="shared" si="3"/>
        <v>0</v>
      </c>
      <c r="V25" s="85">
        <f t="shared" si="3"/>
        <v>0</v>
      </c>
      <c r="W25" s="85">
        <f t="shared" si="3"/>
        <v>0</v>
      </c>
      <c r="X25" s="85">
        <f t="shared" si="3"/>
        <v>0</v>
      </c>
      <c r="Y25" s="85">
        <f t="shared" si="3"/>
        <v>0</v>
      </c>
      <c r="Z25" s="85">
        <f t="shared" si="3"/>
        <v>0</v>
      </c>
      <c r="AA25" s="85">
        <f t="shared" si="3"/>
        <v>0</v>
      </c>
      <c r="AB25" s="85">
        <f t="shared" si="3"/>
        <v>0</v>
      </c>
      <c r="AC25" s="85">
        <f t="shared" si="3"/>
        <v>0</v>
      </c>
      <c r="AD25" s="85">
        <f t="shared" si="3"/>
        <v>0</v>
      </c>
      <c r="AE25" s="85">
        <f t="shared" si="3"/>
        <v>0</v>
      </c>
      <c r="AF25" s="85">
        <f t="shared" si="3"/>
        <v>0</v>
      </c>
      <c r="AG25" s="85">
        <f t="shared" si="3"/>
        <v>0</v>
      </c>
      <c r="AH25" s="85">
        <f t="shared" si="3"/>
        <v>0</v>
      </c>
      <c r="AI25" s="85">
        <f t="shared" si="3"/>
        <v>0</v>
      </c>
      <c r="AJ25" s="85">
        <f t="shared" si="3"/>
        <v>0</v>
      </c>
      <c r="AK25" s="85">
        <f t="shared" si="3"/>
        <v>0</v>
      </c>
      <c r="AL25" s="85">
        <f t="shared" si="3"/>
        <v>0</v>
      </c>
      <c r="AM25" s="85">
        <f t="shared" si="3"/>
        <v>0</v>
      </c>
      <c r="AN25" s="85">
        <f t="shared" si="3"/>
        <v>0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2" t="e">
        <f>SUM(#REF!,#REF!,#REF!,#REF!,#REF!)</f>
        <v>#REF!</v>
      </c>
      <c r="BE25" s="82" t="e">
        <f>SUM(#REF!,#REF!,#REF!,#REF!,#REF!)</f>
        <v>#REF!</v>
      </c>
    </row>
    <row r="26" spans="1:57" ht="31.5" x14ac:dyDescent="0.2">
      <c r="A26" s="83" t="s">
        <v>85</v>
      </c>
      <c r="B26" s="84" t="s">
        <v>86</v>
      </c>
      <c r="C26" s="83" t="s">
        <v>78</v>
      </c>
      <c r="D26" s="85">
        <f t="shared" ref="D26:BC26" si="4">SUM(D71)</f>
        <v>80.812523385024008</v>
      </c>
      <c r="E26" s="85">
        <f t="shared" si="4"/>
        <v>79.645143632</v>
      </c>
      <c r="F26" s="85">
        <f t="shared" si="4"/>
        <v>4.0257599999999982</v>
      </c>
      <c r="G26" s="85">
        <f t="shared" si="4"/>
        <v>60.256263193999992</v>
      </c>
      <c r="H26" s="85">
        <f t="shared" si="4"/>
        <v>15.173214287999999</v>
      </c>
      <c r="I26" s="85">
        <f t="shared" si="4"/>
        <v>0.18990615</v>
      </c>
      <c r="J26" s="85">
        <f t="shared" si="4"/>
        <v>9.806335193999999</v>
      </c>
      <c r="K26" s="85">
        <f t="shared" si="4"/>
        <v>1.4863999999999995</v>
      </c>
      <c r="L26" s="85">
        <f t="shared" si="4"/>
        <v>6.5806427139999997</v>
      </c>
      <c r="M26" s="85">
        <f t="shared" si="4"/>
        <v>1.6988008799999994</v>
      </c>
      <c r="N26" s="85">
        <f t="shared" si="4"/>
        <v>4.0491599999999989E-2</v>
      </c>
      <c r="O26" s="85">
        <f t="shared" si="4"/>
        <v>26.967549974000001</v>
      </c>
      <c r="P26" s="85">
        <f t="shared" si="4"/>
        <v>1.2275999999999994</v>
      </c>
      <c r="Q26" s="85">
        <f t="shared" si="4"/>
        <v>24.724034528000001</v>
      </c>
      <c r="R26" s="85">
        <f t="shared" si="4"/>
        <v>0.96915213599999994</v>
      </c>
      <c r="S26" s="85">
        <f t="shared" si="4"/>
        <v>4.6763310000000002E-2</v>
      </c>
      <c r="T26" s="85">
        <f t="shared" si="4"/>
        <v>1.098526702</v>
      </c>
      <c r="U26" s="85">
        <f t="shared" si="4"/>
        <v>-5.8199999999999946E-2</v>
      </c>
      <c r="V26" s="85">
        <f t="shared" si="4"/>
        <v>-0.8973389100000011</v>
      </c>
      <c r="W26" s="85">
        <f t="shared" si="4"/>
        <v>2.012449932</v>
      </c>
      <c r="X26" s="85">
        <f t="shared" si="4"/>
        <v>4.1615680000000002E-2</v>
      </c>
      <c r="Y26" s="85">
        <f t="shared" si="4"/>
        <v>41.772731761999992</v>
      </c>
      <c r="Z26" s="85">
        <f t="shared" si="4"/>
        <v>1.3699600000000003</v>
      </c>
      <c r="AA26" s="85">
        <f t="shared" si="4"/>
        <v>29.848924862000001</v>
      </c>
      <c r="AB26" s="85">
        <f t="shared" si="4"/>
        <v>10.492811339999999</v>
      </c>
      <c r="AC26" s="85">
        <f t="shared" si="4"/>
        <v>6.1035559999999989E-2</v>
      </c>
      <c r="AD26" s="85">
        <f t="shared" si="4"/>
        <v>67.343769497520015</v>
      </c>
      <c r="AE26" s="85">
        <f t="shared" si="4"/>
        <v>67.530527500000005</v>
      </c>
      <c r="AF26" s="85">
        <f t="shared" si="4"/>
        <v>4.0257599999999982</v>
      </c>
      <c r="AG26" s="85">
        <f t="shared" si="4"/>
        <v>50.670516110000001</v>
      </c>
      <c r="AH26" s="85">
        <f t="shared" si="4"/>
        <v>12.64434524</v>
      </c>
      <c r="AI26" s="85">
        <f t="shared" si="4"/>
        <v>0.18990615</v>
      </c>
      <c r="AJ26" s="85">
        <f t="shared" si="4"/>
        <v>8.4766165099999995</v>
      </c>
      <c r="AK26" s="85">
        <f t="shared" si="4"/>
        <v>1.4863999999999995</v>
      </c>
      <c r="AL26" s="85">
        <f t="shared" si="4"/>
        <v>5.5340575100000002</v>
      </c>
      <c r="AM26" s="85">
        <f t="shared" si="4"/>
        <v>1.4156674</v>
      </c>
      <c r="AN26" s="85">
        <f t="shared" si="4"/>
        <v>4.0491599999999989E-2</v>
      </c>
      <c r="AO26" s="85">
        <f t="shared" si="4"/>
        <v>22.891119320000001</v>
      </c>
      <c r="AP26" s="85">
        <f t="shared" si="4"/>
        <v>1.2275999999999994</v>
      </c>
      <c r="AQ26" s="85">
        <f t="shared" si="4"/>
        <v>20.809129230000003</v>
      </c>
      <c r="AR26" s="85">
        <f t="shared" si="4"/>
        <v>0.80762677999999988</v>
      </c>
      <c r="AS26" s="85">
        <f t="shared" si="4"/>
        <v>4.6763310000000002E-2</v>
      </c>
      <c r="AT26" s="85">
        <f t="shared" si="4"/>
        <v>0.9152422600000012</v>
      </c>
      <c r="AU26" s="85">
        <f t="shared" si="4"/>
        <v>-5.8199999999999946E-2</v>
      </c>
      <c r="AV26" s="85">
        <f t="shared" si="4"/>
        <v>-0.74521502999999978</v>
      </c>
      <c r="AW26" s="85">
        <f t="shared" si="4"/>
        <v>1.6770416100000001</v>
      </c>
      <c r="AX26" s="85">
        <f t="shared" si="4"/>
        <v>4.1615680000000002E-2</v>
      </c>
      <c r="AY26" s="85">
        <f t="shared" si="4"/>
        <v>35.247549409999998</v>
      </c>
      <c r="AZ26" s="85">
        <f t="shared" si="4"/>
        <v>1.3699600000000003</v>
      </c>
      <c r="BA26" s="85">
        <f t="shared" si="4"/>
        <v>25.072544400000002</v>
      </c>
      <c r="BB26" s="85">
        <f t="shared" si="4"/>
        <v>8.7440094500000001</v>
      </c>
      <c r="BC26" s="85">
        <f t="shared" si="4"/>
        <v>6.1035559999999989E-2</v>
      </c>
      <c r="BD26" s="82" t="e">
        <f>SUM(#REF!,#REF!,#REF!,#REF!,#REF!)</f>
        <v>#REF!</v>
      </c>
      <c r="BE26" s="82" t="e">
        <f>SUM(#REF!,#REF!,#REF!,#REF!,#REF!)</f>
        <v>#REF!</v>
      </c>
    </row>
    <row r="27" spans="1:57" ht="47.25" x14ac:dyDescent="0.2">
      <c r="A27" s="83" t="s">
        <v>87</v>
      </c>
      <c r="B27" s="84" t="s">
        <v>88</v>
      </c>
      <c r="C27" s="83" t="s">
        <v>78</v>
      </c>
      <c r="D27" s="85">
        <f t="shared" ref="D27:BC28" si="5">SUM(D77)</f>
        <v>0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0</v>
      </c>
      <c r="I27" s="85">
        <f t="shared" si="5"/>
        <v>0</v>
      </c>
      <c r="J27" s="85">
        <f t="shared" si="5"/>
        <v>0</v>
      </c>
      <c r="K27" s="85">
        <f t="shared" si="5"/>
        <v>0</v>
      </c>
      <c r="L27" s="85">
        <f t="shared" si="5"/>
        <v>0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5">
        <f t="shared" si="5"/>
        <v>0</v>
      </c>
      <c r="W27" s="85">
        <f t="shared" si="5"/>
        <v>0</v>
      </c>
      <c r="X27" s="85">
        <f t="shared" si="5"/>
        <v>0</v>
      </c>
      <c r="Y27" s="85">
        <f t="shared" si="5"/>
        <v>0</v>
      </c>
      <c r="Z27" s="85">
        <f t="shared" si="5"/>
        <v>0</v>
      </c>
      <c r="AA27" s="85">
        <f t="shared" si="5"/>
        <v>0</v>
      </c>
      <c r="AB27" s="85">
        <f t="shared" si="5"/>
        <v>0</v>
      </c>
      <c r="AC27" s="85">
        <f t="shared" si="5"/>
        <v>0</v>
      </c>
      <c r="AD27" s="85">
        <f t="shared" si="5"/>
        <v>0</v>
      </c>
      <c r="AE27" s="85">
        <f t="shared" si="5"/>
        <v>0</v>
      </c>
      <c r="AF27" s="85">
        <f t="shared" si="5"/>
        <v>0</v>
      </c>
      <c r="AG27" s="85">
        <f t="shared" si="5"/>
        <v>0</v>
      </c>
      <c r="AH27" s="85">
        <f t="shared" si="5"/>
        <v>0</v>
      </c>
      <c r="AI27" s="85">
        <f t="shared" si="5"/>
        <v>0</v>
      </c>
      <c r="AJ27" s="85">
        <f t="shared" si="5"/>
        <v>0</v>
      </c>
      <c r="AK27" s="85">
        <f t="shared" si="5"/>
        <v>0</v>
      </c>
      <c r="AL27" s="85">
        <f t="shared" si="5"/>
        <v>0</v>
      </c>
      <c r="AM27" s="85">
        <f t="shared" si="5"/>
        <v>0</v>
      </c>
      <c r="AN27" s="85">
        <f t="shared" si="5"/>
        <v>0</v>
      </c>
      <c r="AO27" s="85">
        <f t="shared" si="5"/>
        <v>0</v>
      </c>
      <c r="AP27" s="85">
        <f t="shared" si="5"/>
        <v>0</v>
      </c>
      <c r="AQ27" s="85">
        <f t="shared" si="5"/>
        <v>0</v>
      </c>
      <c r="AR27" s="85">
        <f t="shared" si="5"/>
        <v>0</v>
      </c>
      <c r="AS27" s="85">
        <f t="shared" si="5"/>
        <v>0</v>
      </c>
      <c r="AT27" s="85">
        <f t="shared" si="5"/>
        <v>0</v>
      </c>
      <c r="AU27" s="85">
        <f t="shared" si="5"/>
        <v>0</v>
      </c>
      <c r="AV27" s="85">
        <f t="shared" si="5"/>
        <v>0</v>
      </c>
      <c r="AW27" s="85">
        <f t="shared" si="5"/>
        <v>0</v>
      </c>
      <c r="AX27" s="85">
        <f t="shared" si="5"/>
        <v>0</v>
      </c>
      <c r="AY27" s="85">
        <f t="shared" si="5"/>
        <v>0</v>
      </c>
      <c r="AZ27" s="85">
        <f t="shared" si="5"/>
        <v>0</v>
      </c>
      <c r="BA27" s="85">
        <f t="shared" si="5"/>
        <v>0</v>
      </c>
      <c r="BB27" s="85">
        <f t="shared" si="5"/>
        <v>0</v>
      </c>
      <c r="BC27" s="85">
        <f t="shared" si="5"/>
        <v>0</v>
      </c>
      <c r="BD27" s="82" t="e">
        <f>SUM(#REF!,#REF!,#REF!,#REF!,#REF!)</f>
        <v>#REF!</v>
      </c>
      <c r="BE27" s="82" t="e">
        <f>SUM(#REF!,#REF!,#REF!,#REF!,#REF!)</f>
        <v>#REF!</v>
      </c>
    </row>
    <row r="28" spans="1:57" ht="15.75" x14ac:dyDescent="0.2">
      <c r="A28" s="83" t="s">
        <v>89</v>
      </c>
      <c r="B28" s="84" t="s">
        <v>90</v>
      </c>
      <c r="C28" s="83" t="s">
        <v>78</v>
      </c>
      <c r="D28" s="85">
        <f t="shared" si="5"/>
        <v>93.045356229657187</v>
      </c>
      <c r="E28" s="85">
        <f t="shared" si="5"/>
        <v>155.075651268</v>
      </c>
      <c r="F28" s="85">
        <f t="shared" si="5"/>
        <v>0.15100000000000002</v>
      </c>
      <c r="G28" s="85">
        <f t="shared" si="5"/>
        <v>118.63503173199999</v>
      </c>
      <c r="H28" s="85">
        <f t="shared" si="5"/>
        <v>2.3172445439999998</v>
      </c>
      <c r="I28" s="85">
        <f t="shared" si="5"/>
        <v>33.972374991999999</v>
      </c>
      <c r="J28" s="85">
        <f t="shared" si="5"/>
        <v>11.4</v>
      </c>
      <c r="K28" s="85">
        <f t="shared" si="5"/>
        <v>0</v>
      </c>
      <c r="L28" s="85">
        <f t="shared" si="5"/>
        <v>0</v>
      </c>
      <c r="M28" s="85">
        <f t="shared" si="5"/>
        <v>0</v>
      </c>
      <c r="N28" s="85">
        <f t="shared" si="5"/>
        <v>11.4</v>
      </c>
      <c r="O28" s="85">
        <f t="shared" si="5"/>
        <v>1.4964500000000001</v>
      </c>
      <c r="P28" s="85">
        <f t="shared" si="5"/>
        <v>5.1000000000000004E-2</v>
      </c>
      <c r="Q28" s="85">
        <f t="shared" si="5"/>
        <v>6.0000000000000001E-3</v>
      </c>
      <c r="R28" s="85">
        <f t="shared" si="5"/>
        <v>0</v>
      </c>
      <c r="S28" s="85">
        <f t="shared" si="5"/>
        <v>1.4394500000000001</v>
      </c>
      <c r="T28" s="85">
        <f t="shared" si="5"/>
        <v>61.805795691999997</v>
      </c>
      <c r="U28" s="85">
        <f t="shared" si="5"/>
        <v>0.1</v>
      </c>
      <c r="V28" s="85">
        <f t="shared" si="5"/>
        <v>60.460180691999994</v>
      </c>
      <c r="W28" s="85">
        <f t="shared" si="5"/>
        <v>0</v>
      </c>
      <c r="X28" s="85">
        <f t="shared" si="5"/>
        <v>1.2456149999999999</v>
      </c>
      <c r="Y28" s="85">
        <f t="shared" si="5"/>
        <v>80.373405575999996</v>
      </c>
      <c r="Z28" s="85">
        <f t="shared" si="5"/>
        <v>0</v>
      </c>
      <c r="AA28" s="85">
        <f t="shared" si="5"/>
        <v>58.168851039999993</v>
      </c>
      <c r="AB28" s="85">
        <f t="shared" si="5"/>
        <v>2.3172445439999998</v>
      </c>
      <c r="AC28" s="85">
        <f t="shared" si="5"/>
        <v>19.887309991999999</v>
      </c>
      <c r="AD28" s="85">
        <f t="shared" si="5"/>
        <v>78.20446352138103</v>
      </c>
      <c r="AE28" s="85">
        <f t="shared" si="5"/>
        <v>130.16040834</v>
      </c>
      <c r="AF28" s="85">
        <f t="shared" si="5"/>
        <v>0.12583332999999999</v>
      </c>
      <c r="AG28" s="85">
        <f t="shared" si="5"/>
        <v>99.126558729999999</v>
      </c>
      <c r="AH28" s="85">
        <f t="shared" si="5"/>
        <v>1.9310371200000001</v>
      </c>
      <c r="AI28" s="85">
        <f t="shared" si="5"/>
        <v>28.976979159999999</v>
      </c>
      <c r="AJ28" s="85">
        <f t="shared" si="5"/>
        <v>9.5</v>
      </c>
      <c r="AK28" s="85">
        <f t="shared" si="5"/>
        <v>0</v>
      </c>
      <c r="AL28" s="85">
        <f t="shared" si="5"/>
        <v>0</v>
      </c>
      <c r="AM28" s="85">
        <f t="shared" si="5"/>
        <v>0</v>
      </c>
      <c r="AN28" s="85">
        <f t="shared" si="5"/>
        <v>9.5</v>
      </c>
      <c r="AO28" s="85">
        <f t="shared" si="5"/>
        <v>1.4879499999999999</v>
      </c>
      <c r="AP28" s="85">
        <f t="shared" si="5"/>
        <v>4.2500000000000003E-2</v>
      </c>
      <c r="AQ28" s="85">
        <f t="shared" si="5"/>
        <v>6.0000000000000001E-3</v>
      </c>
      <c r="AR28" s="85">
        <f t="shared" si="5"/>
        <v>0</v>
      </c>
      <c r="AS28" s="85">
        <f t="shared" si="5"/>
        <v>1.4394499999999999</v>
      </c>
      <c r="AT28" s="85">
        <f t="shared" si="5"/>
        <v>51.599254739999999</v>
      </c>
      <c r="AU28" s="85">
        <f t="shared" si="5"/>
        <v>8.3333329999999997E-2</v>
      </c>
      <c r="AV28" s="85">
        <f t="shared" si="5"/>
        <v>50.38448391</v>
      </c>
      <c r="AW28" s="85">
        <f t="shared" si="5"/>
        <v>0</v>
      </c>
      <c r="AX28" s="85">
        <f t="shared" si="5"/>
        <v>1.1314375000000001</v>
      </c>
      <c r="AY28" s="85">
        <f t="shared" si="5"/>
        <v>67.573203599999999</v>
      </c>
      <c r="AZ28" s="85">
        <f t="shared" si="5"/>
        <v>0</v>
      </c>
      <c r="BA28" s="85">
        <f t="shared" si="5"/>
        <v>48.736074819999992</v>
      </c>
      <c r="BB28" s="85">
        <f t="shared" si="5"/>
        <v>1.9310371200000001</v>
      </c>
      <c r="BC28" s="85">
        <f t="shared" si="5"/>
        <v>16.906091660000001</v>
      </c>
      <c r="BD28" s="82" t="e">
        <f>SUM(#REF!,#REF!,#REF!,#REF!,#REF!)</f>
        <v>#REF!</v>
      </c>
      <c r="BE28" s="82" t="e">
        <f>SUM(#REF!,#REF!,#REF!,#REF!,#REF!)</f>
        <v>#REF!</v>
      </c>
    </row>
    <row r="29" spans="1:57" ht="31.5" x14ac:dyDescent="0.2">
      <c r="A29" s="83" t="s">
        <v>91</v>
      </c>
      <c r="B29" s="84" t="s">
        <v>92</v>
      </c>
      <c r="C29" s="83" t="s">
        <v>78</v>
      </c>
      <c r="D29" s="85">
        <f t="shared" ref="D29:BC29" si="6">SUM(D30,D34,D37,D44)</f>
        <v>0</v>
      </c>
      <c r="E29" s="85">
        <f t="shared" si="6"/>
        <v>0</v>
      </c>
      <c r="F29" s="85">
        <f t="shared" si="6"/>
        <v>0</v>
      </c>
      <c r="G29" s="85">
        <f t="shared" si="6"/>
        <v>0</v>
      </c>
      <c r="H29" s="85">
        <f t="shared" si="6"/>
        <v>0</v>
      </c>
      <c r="I29" s="85">
        <f t="shared" si="6"/>
        <v>0</v>
      </c>
      <c r="J29" s="85">
        <f t="shared" si="6"/>
        <v>0</v>
      </c>
      <c r="K29" s="85">
        <f t="shared" si="6"/>
        <v>0</v>
      </c>
      <c r="L29" s="85">
        <f t="shared" si="6"/>
        <v>0</v>
      </c>
      <c r="M29" s="85">
        <f t="shared" si="6"/>
        <v>0</v>
      </c>
      <c r="N29" s="85">
        <f t="shared" si="6"/>
        <v>0</v>
      </c>
      <c r="O29" s="85">
        <f t="shared" si="6"/>
        <v>0</v>
      </c>
      <c r="P29" s="85">
        <f t="shared" si="6"/>
        <v>0</v>
      </c>
      <c r="Q29" s="85">
        <f t="shared" si="6"/>
        <v>0</v>
      </c>
      <c r="R29" s="85">
        <f t="shared" si="6"/>
        <v>0</v>
      </c>
      <c r="S29" s="85">
        <f t="shared" si="6"/>
        <v>0</v>
      </c>
      <c r="T29" s="85">
        <f t="shared" si="6"/>
        <v>0</v>
      </c>
      <c r="U29" s="85">
        <f t="shared" si="6"/>
        <v>0</v>
      </c>
      <c r="V29" s="85">
        <f t="shared" si="6"/>
        <v>0</v>
      </c>
      <c r="W29" s="85">
        <f t="shared" si="6"/>
        <v>0</v>
      </c>
      <c r="X29" s="85">
        <f t="shared" si="6"/>
        <v>0</v>
      </c>
      <c r="Y29" s="85">
        <f t="shared" si="6"/>
        <v>0</v>
      </c>
      <c r="Z29" s="85">
        <f t="shared" si="6"/>
        <v>0</v>
      </c>
      <c r="AA29" s="85">
        <f t="shared" si="6"/>
        <v>0</v>
      </c>
      <c r="AB29" s="85">
        <f t="shared" si="6"/>
        <v>0</v>
      </c>
      <c r="AC29" s="85">
        <f t="shared" si="6"/>
        <v>0</v>
      </c>
      <c r="AD29" s="85">
        <f t="shared" si="6"/>
        <v>0</v>
      </c>
      <c r="AE29" s="85">
        <f t="shared" si="6"/>
        <v>0</v>
      </c>
      <c r="AF29" s="85">
        <f t="shared" si="6"/>
        <v>0</v>
      </c>
      <c r="AG29" s="85">
        <f t="shared" si="6"/>
        <v>0</v>
      </c>
      <c r="AH29" s="85">
        <f t="shared" si="6"/>
        <v>0</v>
      </c>
      <c r="AI29" s="85">
        <f t="shared" si="6"/>
        <v>0</v>
      </c>
      <c r="AJ29" s="85">
        <f t="shared" si="6"/>
        <v>0</v>
      </c>
      <c r="AK29" s="85">
        <f t="shared" si="6"/>
        <v>0</v>
      </c>
      <c r="AL29" s="85">
        <f t="shared" si="6"/>
        <v>0</v>
      </c>
      <c r="AM29" s="85">
        <f t="shared" si="6"/>
        <v>0</v>
      </c>
      <c r="AN29" s="85">
        <f t="shared" si="6"/>
        <v>0</v>
      </c>
      <c r="AO29" s="85">
        <f t="shared" si="6"/>
        <v>0</v>
      </c>
      <c r="AP29" s="85">
        <f t="shared" si="6"/>
        <v>0</v>
      </c>
      <c r="AQ29" s="85">
        <f t="shared" si="6"/>
        <v>0</v>
      </c>
      <c r="AR29" s="85">
        <f t="shared" si="6"/>
        <v>0</v>
      </c>
      <c r="AS29" s="85">
        <f t="shared" si="6"/>
        <v>0</v>
      </c>
      <c r="AT29" s="85">
        <f t="shared" si="6"/>
        <v>0</v>
      </c>
      <c r="AU29" s="85">
        <f t="shared" si="6"/>
        <v>0</v>
      </c>
      <c r="AV29" s="85">
        <f t="shared" si="6"/>
        <v>0</v>
      </c>
      <c r="AW29" s="85">
        <f t="shared" si="6"/>
        <v>0</v>
      </c>
      <c r="AX29" s="85">
        <f t="shared" si="6"/>
        <v>0</v>
      </c>
      <c r="AY29" s="85">
        <f t="shared" si="6"/>
        <v>0</v>
      </c>
      <c r="AZ29" s="85">
        <f t="shared" si="6"/>
        <v>0</v>
      </c>
      <c r="BA29" s="85">
        <f t="shared" si="6"/>
        <v>0</v>
      </c>
      <c r="BB29" s="85">
        <f t="shared" si="6"/>
        <v>0</v>
      </c>
      <c r="BC29" s="85">
        <f t="shared" si="6"/>
        <v>0</v>
      </c>
      <c r="BD29" s="82" t="e">
        <f>SUM(#REF!,#REF!,#REF!,#REF!,#REF!)</f>
        <v>#REF!</v>
      </c>
      <c r="BE29" s="82" t="e">
        <f>SUM(#REF!,#REF!,#REF!,#REF!,#REF!)</f>
        <v>#REF!</v>
      </c>
    </row>
    <row r="30" spans="1:57" ht="47.25" x14ac:dyDescent="0.2">
      <c r="A30" s="83" t="s">
        <v>93</v>
      </c>
      <c r="B30" s="84" t="s">
        <v>94</v>
      </c>
      <c r="C30" s="83" t="s">
        <v>78</v>
      </c>
      <c r="D30" s="85">
        <f t="shared" ref="D30:BC30" si="7">SUM(D31:D33)</f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  <c r="I30" s="85">
        <f t="shared" si="7"/>
        <v>0</v>
      </c>
      <c r="J30" s="85">
        <f t="shared" si="7"/>
        <v>0</v>
      </c>
      <c r="K30" s="85">
        <f t="shared" si="7"/>
        <v>0</v>
      </c>
      <c r="L30" s="85">
        <f t="shared" si="7"/>
        <v>0</v>
      </c>
      <c r="M30" s="85">
        <f t="shared" si="7"/>
        <v>0</v>
      </c>
      <c r="N30" s="85">
        <f t="shared" si="7"/>
        <v>0</v>
      </c>
      <c r="O30" s="85">
        <f t="shared" si="7"/>
        <v>0</v>
      </c>
      <c r="P30" s="85">
        <f t="shared" si="7"/>
        <v>0</v>
      </c>
      <c r="Q30" s="85">
        <f t="shared" si="7"/>
        <v>0</v>
      </c>
      <c r="R30" s="85">
        <f t="shared" si="7"/>
        <v>0</v>
      </c>
      <c r="S30" s="85">
        <f t="shared" si="7"/>
        <v>0</v>
      </c>
      <c r="T30" s="85">
        <f t="shared" si="7"/>
        <v>0</v>
      </c>
      <c r="U30" s="85">
        <f t="shared" si="7"/>
        <v>0</v>
      </c>
      <c r="V30" s="85">
        <f t="shared" si="7"/>
        <v>0</v>
      </c>
      <c r="W30" s="85">
        <f t="shared" si="7"/>
        <v>0</v>
      </c>
      <c r="X30" s="85">
        <f t="shared" si="7"/>
        <v>0</v>
      </c>
      <c r="Y30" s="85">
        <f t="shared" si="7"/>
        <v>0</v>
      </c>
      <c r="Z30" s="85">
        <f t="shared" si="7"/>
        <v>0</v>
      </c>
      <c r="AA30" s="85">
        <f t="shared" si="7"/>
        <v>0</v>
      </c>
      <c r="AB30" s="85">
        <f t="shared" si="7"/>
        <v>0</v>
      </c>
      <c r="AC30" s="85">
        <f t="shared" si="7"/>
        <v>0</v>
      </c>
      <c r="AD30" s="85">
        <f t="shared" si="7"/>
        <v>0</v>
      </c>
      <c r="AE30" s="85">
        <f t="shared" si="7"/>
        <v>0</v>
      </c>
      <c r="AF30" s="85">
        <f t="shared" si="7"/>
        <v>0</v>
      </c>
      <c r="AG30" s="85">
        <f t="shared" si="7"/>
        <v>0</v>
      </c>
      <c r="AH30" s="85">
        <f t="shared" si="7"/>
        <v>0</v>
      </c>
      <c r="AI30" s="85">
        <f t="shared" si="7"/>
        <v>0</v>
      </c>
      <c r="AJ30" s="85">
        <f t="shared" si="7"/>
        <v>0</v>
      </c>
      <c r="AK30" s="85">
        <f t="shared" si="7"/>
        <v>0</v>
      </c>
      <c r="AL30" s="85">
        <f t="shared" si="7"/>
        <v>0</v>
      </c>
      <c r="AM30" s="85">
        <f t="shared" si="7"/>
        <v>0</v>
      </c>
      <c r="AN30" s="85">
        <f t="shared" si="7"/>
        <v>0</v>
      </c>
      <c r="AO30" s="85">
        <f t="shared" si="7"/>
        <v>0</v>
      </c>
      <c r="AP30" s="85">
        <f t="shared" si="7"/>
        <v>0</v>
      </c>
      <c r="AQ30" s="85">
        <f t="shared" si="7"/>
        <v>0</v>
      </c>
      <c r="AR30" s="85">
        <f t="shared" si="7"/>
        <v>0</v>
      </c>
      <c r="AS30" s="85">
        <f t="shared" si="7"/>
        <v>0</v>
      </c>
      <c r="AT30" s="85">
        <f t="shared" si="7"/>
        <v>0</v>
      </c>
      <c r="AU30" s="85">
        <f t="shared" si="7"/>
        <v>0</v>
      </c>
      <c r="AV30" s="85">
        <f t="shared" si="7"/>
        <v>0</v>
      </c>
      <c r="AW30" s="85">
        <f t="shared" si="7"/>
        <v>0</v>
      </c>
      <c r="AX30" s="85">
        <f t="shared" si="7"/>
        <v>0</v>
      </c>
      <c r="AY30" s="85">
        <f t="shared" si="7"/>
        <v>0</v>
      </c>
      <c r="AZ30" s="85">
        <f t="shared" si="7"/>
        <v>0</v>
      </c>
      <c r="BA30" s="85">
        <f t="shared" si="7"/>
        <v>0</v>
      </c>
      <c r="BB30" s="85">
        <f t="shared" si="7"/>
        <v>0</v>
      </c>
      <c r="BC30" s="85">
        <f t="shared" si="7"/>
        <v>0</v>
      </c>
      <c r="BD30" s="82" t="e">
        <f>SUM(#REF!,#REF!,#REF!,#REF!,#REF!)</f>
        <v>#REF!</v>
      </c>
      <c r="BE30" s="82" t="e">
        <f>SUM(#REF!,#REF!,#REF!,#REF!,#REF!)</f>
        <v>#REF!</v>
      </c>
    </row>
    <row r="31" spans="1:57" ht="78.75" x14ac:dyDescent="0.2">
      <c r="A31" s="83" t="s">
        <v>95</v>
      </c>
      <c r="B31" s="84" t="s">
        <v>96</v>
      </c>
      <c r="C31" s="83" t="s">
        <v>78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0</v>
      </c>
      <c r="AP31" s="85">
        <v>0</v>
      </c>
      <c r="AQ31" s="85">
        <v>0</v>
      </c>
      <c r="AR31" s="85">
        <v>0</v>
      </c>
      <c r="AS31" s="85">
        <v>0</v>
      </c>
      <c r="AT31" s="85">
        <v>0</v>
      </c>
      <c r="AU31" s="85">
        <v>0</v>
      </c>
      <c r="AV31" s="85">
        <v>0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0</v>
      </c>
      <c r="BD31" s="82" t="e">
        <f>SUM(#REF!,#REF!,#REF!,#REF!,#REF!)</f>
        <v>#REF!</v>
      </c>
      <c r="BE31" s="82" t="e">
        <f>SUM(#REF!,#REF!,#REF!,#REF!,#REF!)</f>
        <v>#REF!</v>
      </c>
    </row>
    <row r="32" spans="1:57" ht="78.75" x14ac:dyDescent="0.2">
      <c r="A32" s="83" t="s">
        <v>97</v>
      </c>
      <c r="B32" s="84" t="s">
        <v>98</v>
      </c>
      <c r="C32" s="83" t="s">
        <v>78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2" t="e">
        <f>SUM(#REF!,#REF!,#REF!,#REF!,#REF!)</f>
        <v>#REF!</v>
      </c>
      <c r="BE32" s="82" t="e">
        <f>SUM(#REF!,#REF!,#REF!,#REF!,#REF!)</f>
        <v>#REF!</v>
      </c>
    </row>
    <row r="33" spans="1:57" ht="63" x14ac:dyDescent="0.2">
      <c r="A33" s="83" t="s">
        <v>99</v>
      </c>
      <c r="B33" s="84" t="s">
        <v>100</v>
      </c>
      <c r="C33" s="83" t="s">
        <v>78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2" t="e">
        <f>SUM(#REF!,#REF!,#REF!,#REF!,#REF!)</f>
        <v>#REF!</v>
      </c>
      <c r="BE33" s="82" t="e">
        <f>SUM(#REF!,#REF!,#REF!,#REF!,#REF!)</f>
        <v>#REF!</v>
      </c>
    </row>
    <row r="34" spans="1:57" ht="47.25" x14ac:dyDescent="0.2">
      <c r="A34" s="83" t="s">
        <v>101</v>
      </c>
      <c r="B34" s="84" t="s">
        <v>102</v>
      </c>
      <c r="C34" s="83" t="s">
        <v>78</v>
      </c>
      <c r="D34" s="85">
        <f t="shared" ref="D34:BC34" si="8">SUM(D35:D36)</f>
        <v>0</v>
      </c>
      <c r="E34" s="85">
        <f t="shared" si="8"/>
        <v>0</v>
      </c>
      <c r="F34" s="85">
        <f t="shared" si="8"/>
        <v>0</v>
      </c>
      <c r="G34" s="85">
        <f t="shared" si="8"/>
        <v>0</v>
      </c>
      <c r="H34" s="85">
        <f t="shared" si="8"/>
        <v>0</v>
      </c>
      <c r="I34" s="85">
        <f t="shared" si="8"/>
        <v>0</v>
      </c>
      <c r="J34" s="85">
        <f t="shared" si="8"/>
        <v>0</v>
      </c>
      <c r="K34" s="85">
        <f t="shared" si="8"/>
        <v>0</v>
      </c>
      <c r="L34" s="85">
        <f t="shared" si="8"/>
        <v>0</v>
      </c>
      <c r="M34" s="85">
        <f t="shared" si="8"/>
        <v>0</v>
      </c>
      <c r="N34" s="85">
        <f t="shared" si="8"/>
        <v>0</v>
      </c>
      <c r="O34" s="85">
        <f t="shared" si="8"/>
        <v>0</v>
      </c>
      <c r="P34" s="85">
        <f t="shared" si="8"/>
        <v>0</v>
      </c>
      <c r="Q34" s="85">
        <f t="shared" si="8"/>
        <v>0</v>
      </c>
      <c r="R34" s="85">
        <f t="shared" si="8"/>
        <v>0</v>
      </c>
      <c r="S34" s="85">
        <f t="shared" si="8"/>
        <v>0</v>
      </c>
      <c r="T34" s="85">
        <f t="shared" si="8"/>
        <v>0</v>
      </c>
      <c r="U34" s="85">
        <f t="shared" si="8"/>
        <v>0</v>
      </c>
      <c r="V34" s="85">
        <f t="shared" si="8"/>
        <v>0</v>
      </c>
      <c r="W34" s="85">
        <f t="shared" si="8"/>
        <v>0</v>
      </c>
      <c r="X34" s="85">
        <f t="shared" si="8"/>
        <v>0</v>
      </c>
      <c r="Y34" s="85">
        <f t="shared" si="8"/>
        <v>0</v>
      </c>
      <c r="Z34" s="85">
        <f t="shared" si="8"/>
        <v>0</v>
      </c>
      <c r="AA34" s="85">
        <f t="shared" si="8"/>
        <v>0</v>
      </c>
      <c r="AB34" s="85">
        <f t="shared" si="8"/>
        <v>0</v>
      </c>
      <c r="AC34" s="85">
        <f t="shared" si="8"/>
        <v>0</v>
      </c>
      <c r="AD34" s="85">
        <f t="shared" si="8"/>
        <v>0</v>
      </c>
      <c r="AE34" s="85">
        <f t="shared" si="8"/>
        <v>0</v>
      </c>
      <c r="AF34" s="85">
        <f t="shared" si="8"/>
        <v>0</v>
      </c>
      <c r="AG34" s="85">
        <f t="shared" si="8"/>
        <v>0</v>
      </c>
      <c r="AH34" s="85">
        <f t="shared" si="8"/>
        <v>0</v>
      </c>
      <c r="AI34" s="85">
        <f t="shared" si="8"/>
        <v>0</v>
      </c>
      <c r="AJ34" s="85">
        <f t="shared" si="8"/>
        <v>0</v>
      </c>
      <c r="AK34" s="85">
        <f t="shared" si="8"/>
        <v>0</v>
      </c>
      <c r="AL34" s="85">
        <f t="shared" si="8"/>
        <v>0</v>
      </c>
      <c r="AM34" s="85">
        <f t="shared" si="8"/>
        <v>0</v>
      </c>
      <c r="AN34" s="85">
        <f t="shared" si="8"/>
        <v>0</v>
      </c>
      <c r="AO34" s="85">
        <f t="shared" si="8"/>
        <v>0</v>
      </c>
      <c r="AP34" s="85">
        <f t="shared" si="8"/>
        <v>0</v>
      </c>
      <c r="AQ34" s="85">
        <f t="shared" si="8"/>
        <v>0</v>
      </c>
      <c r="AR34" s="85">
        <f t="shared" si="8"/>
        <v>0</v>
      </c>
      <c r="AS34" s="85">
        <f t="shared" si="8"/>
        <v>0</v>
      </c>
      <c r="AT34" s="85">
        <f t="shared" si="8"/>
        <v>0</v>
      </c>
      <c r="AU34" s="85">
        <f t="shared" si="8"/>
        <v>0</v>
      </c>
      <c r="AV34" s="85">
        <f t="shared" si="8"/>
        <v>0</v>
      </c>
      <c r="AW34" s="85">
        <f t="shared" si="8"/>
        <v>0</v>
      </c>
      <c r="AX34" s="85">
        <f t="shared" si="8"/>
        <v>0</v>
      </c>
      <c r="AY34" s="85">
        <f t="shared" si="8"/>
        <v>0</v>
      </c>
      <c r="AZ34" s="85">
        <f t="shared" si="8"/>
        <v>0</v>
      </c>
      <c r="BA34" s="85">
        <f t="shared" si="8"/>
        <v>0</v>
      </c>
      <c r="BB34" s="85">
        <f t="shared" si="8"/>
        <v>0</v>
      </c>
      <c r="BC34" s="85">
        <f t="shared" si="8"/>
        <v>0</v>
      </c>
      <c r="BD34" s="82" t="e">
        <f>SUM(#REF!,#REF!,#REF!,#REF!,#REF!)</f>
        <v>#REF!</v>
      </c>
      <c r="BE34" s="82" t="e">
        <f>SUM(#REF!,#REF!,#REF!,#REF!,#REF!)</f>
        <v>#REF!</v>
      </c>
    </row>
    <row r="35" spans="1:57" ht="78.75" x14ac:dyDescent="0.2">
      <c r="A35" s="83" t="s">
        <v>103</v>
      </c>
      <c r="B35" s="84" t="s">
        <v>104</v>
      </c>
      <c r="C35" s="83" t="s">
        <v>78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0</v>
      </c>
      <c r="BD35" s="82" t="e">
        <f>SUM(#REF!,#REF!,#REF!,#REF!,#REF!)</f>
        <v>#REF!</v>
      </c>
      <c r="BE35" s="82" t="e">
        <f>SUM(#REF!,#REF!,#REF!,#REF!,#REF!)</f>
        <v>#REF!</v>
      </c>
    </row>
    <row r="36" spans="1:57" ht="47.25" x14ac:dyDescent="0.2">
      <c r="A36" s="83" t="s">
        <v>105</v>
      </c>
      <c r="B36" s="84" t="s">
        <v>106</v>
      </c>
      <c r="C36" s="83" t="s">
        <v>78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0</v>
      </c>
      <c r="BD36" s="82" t="e">
        <f>SUM(#REF!,#REF!,#REF!,#REF!,#REF!)</f>
        <v>#REF!</v>
      </c>
      <c r="BE36" s="82" t="e">
        <f>SUM(#REF!,#REF!,#REF!,#REF!,#REF!)</f>
        <v>#REF!</v>
      </c>
    </row>
    <row r="37" spans="1:57" ht="63" x14ac:dyDescent="0.2">
      <c r="A37" s="83" t="s">
        <v>107</v>
      </c>
      <c r="B37" s="84" t="s">
        <v>108</v>
      </c>
      <c r="C37" s="83" t="s">
        <v>78</v>
      </c>
      <c r="D37" s="85">
        <f t="shared" ref="D37:BC37" si="9">SUM(D38:D43)</f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  <c r="I37" s="85">
        <f t="shared" si="9"/>
        <v>0</v>
      </c>
      <c r="J37" s="85">
        <f t="shared" si="9"/>
        <v>0</v>
      </c>
      <c r="K37" s="85">
        <f t="shared" si="9"/>
        <v>0</v>
      </c>
      <c r="L37" s="85">
        <f t="shared" si="9"/>
        <v>0</v>
      </c>
      <c r="M37" s="85">
        <f t="shared" si="9"/>
        <v>0</v>
      </c>
      <c r="N37" s="85">
        <f t="shared" si="9"/>
        <v>0</v>
      </c>
      <c r="O37" s="85">
        <f t="shared" si="9"/>
        <v>0</v>
      </c>
      <c r="P37" s="85">
        <f t="shared" si="9"/>
        <v>0</v>
      </c>
      <c r="Q37" s="85">
        <f t="shared" si="9"/>
        <v>0</v>
      </c>
      <c r="R37" s="85">
        <f t="shared" si="9"/>
        <v>0</v>
      </c>
      <c r="S37" s="85">
        <f t="shared" si="9"/>
        <v>0</v>
      </c>
      <c r="T37" s="85">
        <f t="shared" si="9"/>
        <v>0</v>
      </c>
      <c r="U37" s="85">
        <f t="shared" si="9"/>
        <v>0</v>
      </c>
      <c r="V37" s="85">
        <f t="shared" si="9"/>
        <v>0</v>
      </c>
      <c r="W37" s="85">
        <f t="shared" si="9"/>
        <v>0</v>
      </c>
      <c r="X37" s="85">
        <f t="shared" si="9"/>
        <v>0</v>
      </c>
      <c r="Y37" s="85">
        <f t="shared" si="9"/>
        <v>0</v>
      </c>
      <c r="Z37" s="85">
        <f t="shared" si="9"/>
        <v>0</v>
      </c>
      <c r="AA37" s="85">
        <f t="shared" si="9"/>
        <v>0</v>
      </c>
      <c r="AB37" s="85">
        <f t="shared" si="9"/>
        <v>0</v>
      </c>
      <c r="AC37" s="85">
        <f t="shared" si="9"/>
        <v>0</v>
      </c>
      <c r="AD37" s="85">
        <f t="shared" si="9"/>
        <v>0</v>
      </c>
      <c r="AE37" s="85">
        <f t="shared" si="9"/>
        <v>0</v>
      </c>
      <c r="AF37" s="85">
        <f t="shared" si="9"/>
        <v>0</v>
      </c>
      <c r="AG37" s="85">
        <f t="shared" si="9"/>
        <v>0</v>
      </c>
      <c r="AH37" s="85">
        <f t="shared" si="9"/>
        <v>0</v>
      </c>
      <c r="AI37" s="85">
        <f t="shared" si="9"/>
        <v>0</v>
      </c>
      <c r="AJ37" s="85">
        <f t="shared" si="9"/>
        <v>0</v>
      </c>
      <c r="AK37" s="85">
        <f t="shared" si="9"/>
        <v>0</v>
      </c>
      <c r="AL37" s="85">
        <f t="shared" si="9"/>
        <v>0</v>
      </c>
      <c r="AM37" s="85">
        <f t="shared" si="9"/>
        <v>0</v>
      </c>
      <c r="AN37" s="85">
        <f t="shared" si="9"/>
        <v>0</v>
      </c>
      <c r="AO37" s="85">
        <f t="shared" si="9"/>
        <v>0</v>
      </c>
      <c r="AP37" s="85">
        <f t="shared" si="9"/>
        <v>0</v>
      </c>
      <c r="AQ37" s="85">
        <f t="shared" si="9"/>
        <v>0</v>
      </c>
      <c r="AR37" s="85">
        <f t="shared" si="9"/>
        <v>0</v>
      </c>
      <c r="AS37" s="85">
        <f t="shared" si="9"/>
        <v>0</v>
      </c>
      <c r="AT37" s="85">
        <f t="shared" si="9"/>
        <v>0</v>
      </c>
      <c r="AU37" s="85">
        <f t="shared" si="9"/>
        <v>0</v>
      </c>
      <c r="AV37" s="85">
        <f t="shared" si="9"/>
        <v>0</v>
      </c>
      <c r="AW37" s="85">
        <f t="shared" si="9"/>
        <v>0</v>
      </c>
      <c r="AX37" s="85">
        <f t="shared" si="9"/>
        <v>0</v>
      </c>
      <c r="AY37" s="85">
        <f t="shared" si="9"/>
        <v>0</v>
      </c>
      <c r="AZ37" s="85">
        <f t="shared" si="9"/>
        <v>0</v>
      </c>
      <c r="BA37" s="85">
        <f t="shared" si="9"/>
        <v>0</v>
      </c>
      <c r="BB37" s="85">
        <f t="shared" si="9"/>
        <v>0</v>
      </c>
      <c r="BC37" s="85">
        <f t="shared" si="9"/>
        <v>0</v>
      </c>
      <c r="BD37" s="82" t="e">
        <f>SUM(#REF!,#REF!,#REF!,#REF!,#REF!)</f>
        <v>#REF!</v>
      </c>
      <c r="BE37" s="82" t="e">
        <f>SUM(#REF!,#REF!,#REF!,#REF!,#REF!)</f>
        <v>#REF!</v>
      </c>
    </row>
    <row r="38" spans="1:57" ht="126" x14ac:dyDescent="0.2">
      <c r="A38" s="83" t="s">
        <v>109</v>
      </c>
      <c r="B38" s="84" t="s">
        <v>110</v>
      </c>
      <c r="C38" s="83" t="s">
        <v>78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85">
        <v>0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0</v>
      </c>
      <c r="BD38" s="82" t="e">
        <f>SUM(#REF!,#REF!,#REF!,#REF!,#REF!)</f>
        <v>#REF!</v>
      </c>
      <c r="BE38" s="82" t="e">
        <f>SUM(#REF!,#REF!,#REF!,#REF!,#REF!)</f>
        <v>#REF!</v>
      </c>
    </row>
    <row r="39" spans="1:57" ht="110.25" x14ac:dyDescent="0.2">
      <c r="A39" s="83" t="s">
        <v>109</v>
      </c>
      <c r="B39" s="84" t="s">
        <v>111</v>
      </c>
      <c r="C39" s="83" t="s">
        <v>78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2" t="e">
        <f>SUM(#REF!,#REF!,#REF!,#REF!,#REF!)</f>
        <v>#REF!</v>
      </c>
      <c r="BE39" s="82" t="e">
        <f>SUM(#REF!,#REF!,#REF!,#REF!,#REF!)</f>
        <v>#REF!</v>
      </c>
    </row>
    <row r="40" spans="1:57" ht="110.25" x14ac:dyDescent="0.2">
      <c r="A40" s="83" t="s">
        <v>109</v>
      </c>
      <c r="B40" s="84" t="s">
        <v>112</v>
      </c>
      <c r="C40" s="83" t="s">
        <v>78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85">
        <v>0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0</v>
      </c>
      <c r="BD40" s="82" t="e">
        <f>SUM(#REF!,#REF!,#REF!,#REF!,#REF!)</f>
        <v>#REF!</v>
      </c>
      <c r="BE40" s="82" t="e">
        <f>SUM(#REF!,#REF!,#REF!,#REF!,#REF!)</f>
        <v>#REF!</v>
      </c>
    </row>
    <row r="41" spans="1:57" ht="126" x14ac:dyDescent="0.2">
      <c r="A41" s="83" t="s">
        <v>113</v>
      </c>
      <c r="B41" s="84" t="s">
        <v>110</v>
      </c>
      <c r="C41" s="83" t="s">
        <v>78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85">
        <v>0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2" t="e">
        <f>SUM(#REF!,#REF!,#REF!,#REF!,#REF!)</f>
        <v>#REF!</v>
      </c>
      <c r="BE41" s="82" t="e">
        <f>SUM(#REF!,#REF!,#REF!,#REF!,#REF!)</f>
        <v>#REF!</v>
      </c>
    </row>
    <row r="42" spans="1:57" ht="110.25" x14ac:dyDescent="0.2">
      <c r="A42" s="83" t="s">
        <v>113</v>
      </c>
      <c r="B42" s="84" t="s">
        <v>111</v>
      </c>
      <c r="C42" s="83" t="s">
        <v>78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85">
        <v>0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0</v>
      </c>
      <c r="BD42" s="82" t="e">
        <f>SUM(#REF!,#REF!,#REF!,#REF!,#REF!)</f>
        <v>#REF!</v>
      </c>
      <c r="BE42" s="82" t="e">
        <f>SUM(#REF!,#REF!,#REF!,#REF!,#REF!)</f>
        <v>#REF!</v>
      </c>
    </row>
    <row r="43" spans="1:57" ht="110.25" x14ac:dyDescent="0.2">
      <c r="A43" s="83" t="s">
        <v>113</v>
      </c>
      <c r="B43" s="84" t="s">
        <v>114</v>
      </c>
      <c r="C43" s="83" t="s">
        <v>78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85">
        <v>0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0</v>
      </c>
      <c r="BD43" s="82" t="e">
        <f>SUM(#REF!,#REF!,#REF!,#REF!,#REF!)</f>
        <v>#REF!</v>
      </c>
      <c r="BE43" s="82" t="e">
        <f>SUM(#REF!,#REF!,#REF!,#REF!,#REF!)</f>
        <v>#REF!</v>
      </c>
    </row>
    <row r="44" spans="1:57" ht="94.5" x14ac:dyDescent="0.2">
      <c r="A44" s="83" t="s">
        <v>115</v>
      </c>
      <c r="B44" s="84" t="s">
        <v>116</v>
      </c>
      <c r="C44" s="83" t="s">
        <v>78</v>
      </c>
      <c r="D44" s="85">
        <f t="shared" ref="D44:BC44" si="10">SUM(D45:D46)</f>
        <v>0</v>
      </c>
      <c r="E44" s="85">
        <f t="shared" si="10"/>
        <v>0</v>
      </c>
      <c r="F44" s="85">
        <f t="shared" si="10"/>
        <v>0</v>
      </c>
      <c r="G44" s="85">
        <f t="shared" si="10"/>
        <v>0</v>
      </c>
      <c r="H44" s="85">
        <f t="shared" si="10"/>
        <v>0</v>
      </c>
      <c r="I44" s="85">
        <f t="shared" si="10"/>
        <v>0</v>
      </c>
      <c r="J44" s="85">
        <f t="shared" si="10"/>
        <v>0</v>
      </c>
      <c r="K44" s="85">
        <f t="shared" si="10"/>
        <v>0</v>
      </c>
      <c r="L44" s="85">
        <f t="shared" si="10"/>
        <v>0</v>
      </c>
      <c r="M44" s="85">
        <f t="shared" si="10"/>
        <v>0</v>
      </c>
      <c r="N44" s="85">
        <f t="shared" si="10"/>
        <v>0</v>
      </c>
      <c r="O44" s="85">
        <f t="shared" si="10"/>
        <v>0</v>
      </c>
      <c r="P44" s="85">
        <f t="shared" si="10"/>
        <v>0</v>
      </c>
      <c r="Q44" s="85">
        <f t="shared" si="10"/>
        <v>0</v>
      </c>
      <c r="R44" s="85">
        <f t="shared" si="10"/>
        <v>0</v>
      </c>
      <c r="S44" s="85">
        <f t="shared" si="10"/>
        <v>0</v>
      </c>
      <c r="T44" s="85">
        <f t="shared" si="10"/>
        <v>0</v>
      </c>
      <c r="U44" s="85">
        <f t="shared" si="10"/>
        <v>0</v>
      </c>
      <c r="V44" s="85">
        <f t="shared" si="10"/>
        <v>0</v>
      </c>
      <c r="W44" s="85">
        <f t="shared" si="10"/>
        <v>0</v>
      </c>
      <c r="X44" s="85">
        <f t="shared" si="10"/>
        <v>0</v>
      </c>
      <c r="Y44" s="85">
        <f t="shared" si="10"/>
        <v>0</v>
      </c>
      <c r="Z44" s="85">
        <f t="shared" si="10"/>
        <v>0</v>
      </c>
      <c r="AA44" s="85">
        <f t="shared" si="10"/>
        <v>0</v>
      </c>
      <c r="AB44" s="85">
        <f t="shared" si="10"/>
        <v>0</v>
      </c>
      <c r="AC44" s="85">
        <f t="shared" si="10"/>
        <v>0</v>
      </c>
      <c r="AD44" s="85">
        <f t="shared" si="10"/>
        <v>0</v>
      </c>
      <c r="AE44" s="85">
        <f t="shared" si="10"/>
        <v>0</v>
      </c>
      <c r="AF44" s="85">
        <f t="shared" si="10"/>
        <v>0</v>
      </c>
      <c r="AG44" s="85">
        <f t="shared" si="10"/>
        <v>0</v>
      </c>
      <c r="AH44" s="85">
        <f t="shared" si="10"/>
        <v>0</v>
      </c>
      <c r="AI44" s="85">
        <f t="shared" si="10"/>
        <v>0</v>
      </c>
      <c r="AJ44" s="85">
        <f t="shared" si="10"/>
        <v>0</v>
      </c>
      <c r="AK44" s="85">
        <f t="shared" si="10"/>
        <v>0</v>
      </c>
      <c r="AL44" s="85">
        <f t="shared" si="10"/>
        <v>0</v>
      </c>
      <c r="AM44" s="85">
        <f t="shared" si="10"/>
        <v>0</v>
      </c>
      <c r="AN44" s="85">
        <f t="shared" si="10"/>
        <v>0</v>
      </c>
      <c r="AO44" s="85">
        <f t="shared" si="10"/>
        <v>0</v>
      </c>
      <c r="AP44" s="85">
        <f t="shared" si="10"/>
        <v>0</v>
      </c>
      <c r="AQ44" s="85">
        <f t="shared" si="10"/>
        <v>0</v>
      </c>
      <c r="AR44" s="85">
        <f t="shared" si="10"/>
        <v>0</v>
      </c>
      <c r="AS44" s="85">
        <f t="shared" si="10"/>
        <v>0</v>
      </c>
      <c r="AT44" s="85">
        <f t="shared" si="10"/>
        <v>0</v>
      </c>
      <c r="AU44" s="85">
        <f t="shared" si="10"/>
        <v>0</v>
      </c>
      <c r="AV44" s="85">
        <f t="shared" si="10"/>
        <v>0</v>
      </c>
      <c r="AW44" s="85">
        <f t="shared" si="10"/>
        <v>0</v>
      </c>
      <c r="AX44" s="85">
        <f t="shared" si="10"/>
        <v>0</v>
      </c>
      <c r="AY44" s="85">
        <f t="shared" si="10"/>
        <v>0</v>
      </c>
      <c r="AZ44" s="85">
        <f t="shared" si="10"/>
        <v>0</v>
      </c>
      <c r="BA44" s="85">
        <f t="shared" si="10"/>
        <v>0</v>
      </c>
      <c r="BB44" s="85">
        <f t="shared" si="10"/>
        <v>0</v>
      </c>
      <c r="BC44" s="85">
        <f t="shared" si="10"/>
        <v>0</v>
      </c>
      <c r="BD44" s="82" t="e">
        <f>SUM(#REF!,#REF!,#REF!,#REF!,#REF!)</f>
        <v>#REF!</v>
      </c>
      <c r="BE44" s="82" t="e">
        <f>SUM(#REF!,#REF!,#REF!,#REF!,#REF!)</f>
        <v>#REF!</v>
      </c>
    </row>
    <row r="45" spans="1:57" ht="78.75" x14ac:dyDescent="0.2">
      <c r="A45" s="83" t="s">
        <v>117</v>
      </c>
      <c r="B45" s="84" t="s">
        <v>118</v>
      </c>
      <c r="C45" s="83" t="s">
        <v>78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85">
        <v>0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0</v>
      </c>
      <c r="BD45" s="82" t="e">
        <f>SUM(#REF!,#REF!,#REF!,#REF!,#REF!)</f>
        <v>#REF!</v>
      </c>
      <c r="BE45" s="82" t="e">
        <f>SUM(#REF!,#REF!,#REF!,#REF!,#REF!)</f>
        <v>#REF!</v>
      </c>
    </row>
    <row r="46" spans="1:57" ht="78.75" x14ac:dyDescent="0.2">
      <c r="A46" s="83" t="s">
        <v>119</v>
      </c>
      <c r="B46" s="84" t="s">
        <v>120</v>
      </c>
      <c r="C46" s="83" t="s">
        <v>78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85">
        <v>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2" t="e">
        <f>SUM(#REF!,#REF!,#REF!,#REF!,#REF!)</f>
        <v>#REF!</v>
      </c>
      <c r="BE46" s="82" t="e">
        <f>SUM(#REF!,#REF!,#REF!,#REF!,#REF!)</f>
        <v>#REF!</v>
      </c>
    </row>
    <row r="47" spans="1:57" ht="47.25" x14ac:dyDescent="0.2">
      <c r="A47" s="83" t="s">
        <v>121</v>
      </c>
      <c r="B47" s="84" t="s">
        <v>122</v>
      </c>
      <c r="C47" s="83" t="s">
        <v>78</v>
      </c>
      <c r="D47" s="85">
        <f t="shared" ref="D47:BC47" si="11">SUM(D48,D51,D54,D65)</f>
        <v>26.691461407112001</v>
      </c>
      <c r="E47" s="85">
        <f t="shared" si="11"/>
        <v>26.166090894</v>
      </c>
      <c r="F47" s="85">
        <f t="shared" si="11"/>
        <v>0</v>
      </c>
      <c r="G47" s="85">
        <f t="shared" si="11"/>
        <v>3.3525243300000001</v>
      </c>
      <c r="H47" s="85">
        <f t="shared" si="11"/>
        <v>22.813566563999998</v>
      </c>
      <c r="I47" s="85">
        <f t="shared" si="11"/>
        <v>0</v>
      </c>
      <c r="J47" s="85">
        <f t="shared" si="11"/>
        <v>3.2577841959999998</v>
      </c>
      <c r="K47" s="85">
        <f t="shared" si="11"/>
        <v>0</v>
      </c>
      <c r="L47" s="85">
        <f t="shared" si="11"/>
        <v>0.464756632</v>
      </c>
      <c r="M47" s="85">
        <f t="shared" si="11"/>
        <v>2.7930275639999995</v>
      </c>
      <c r="N47" s="85">
        <f t="shared" si="11"/>
        <v>0</v>
      </c>
      <c r="O47" s="85">
        <f t="shared" si="11"/>
        <v>7.9422551700000001</v>
      </c>
      <c r="P47" s="85">
        <f t="shared" si="11"/>
        <v>0</v>
      </c>
      <c r="Q47" s="85">
        <f t="shared" si="11"/>
        <v>0.60571173</v>
      </c>
      <c r="R47" s="85">
        <f t="shared" si="11"/>
        <v>7.3365434399999998</v>
      </c>
      <c r="S47" s="85">
        <f t="shared" si="11"/>
        <v>0</v>
      </c>
      <c r="T47" s="85">
        <f t="shared" si="11"/>
        <v>5.3653724079999998</v>
      </c>
      <c r="U47" s="85">
        <f t="shared" si="11"/>
        <v>0</v>
      </c>
      <c r="V47" s="85">
        <f t="shared" si="11"/>
        <v>0.86908949200000007</v>
      </c>
      <c r="W47" s="85">
        <f t="shared" si="11"/>
        <v>4.4962829160000002</v>
      </c>
      <c r="X47" s="85">
        <f t="shared" si="11"/>
        <v>0</v>
      </c>
      <c r="Y47" s="85">
        <f t="shared" si="11"/>
        <v>9.6006791200000006</v>
      </c>
      <c r="Z47" s="85">
        <f t="shared" si="11"/>
        <v>0</v>
      </c>
      <c r="AA47" s="85">
        <f t="shared" si="11"/>
        <v>1.412966476</v>
      </c>
      <c r="AB47" s="85">
        <f t="shared" si="11"/>
        <v>8.1877126439999994</v>
      </c>
      <c r="AC47" s="85">
        <f t="shared" si="11"/>
        <v>0</v>
      </c>
      <c r="AD47" s="85">
        <f t="shared" si="11"/>
        <v>22.242884501759999</v>
      </c>
      <c r="AE47" s="85">
        <f t="shared" si="11"/>
        <v>22.25347893</v>
      </c>
      <c r="AF47" s="85">
        <f t="shared" si="11"/>
        <v>0</v>
      </c>
      <c r="AG47" s="85">
        <f t="shared" si="11"/>
        <v>3.2421734600000001</v>
      </c>
      <c r="AH47" s="85">
        <f t="shared" si="11"/>
        <v>19.01130547</v>
      </c>
      <c r="AI47" s="85">
        <f t="shared" si="11"/>
        <v>0</v>
      </c>
      <c r="AJ47" s="85">
        <f t="shared" si="11"/>
        <v>2.7485642099999996</v>
      </c>
      <c r="AK47" s="85">
        <f t="shared" si="11"/>
        <v>0</v>
      </c>
      <c r="AL47" s="85">
        <f t="shared" si="11"/>
        <v>0.42104123999999998</v>
      </c>
      <c r="AM47" s="85">
        <f t="shared" si="11"/>
        <v>2.32752297</v>
      </c>
      <c r="AN47" s="85">
        <f t="shared" si="11"/>
        <v>0</v>
      </c>
      <c r="AO47" s="85">
        <f t="shared" si="11"/>
        <v>6.7131353100000002</v>
      </c>
      <c r="AP47" s="85">
        <f t="shared" si="11"/>
        <v>0</v>
      </c>
      <c r="AQ47" s="85">
        <f t="shared" si="11"/>
        <v>0.59934911000000002</v>
      </c>
      <c r="AR47" s="85">
        <f t="shared" si="11"/>
        <v>6.1137861999999998</v>
      </c>
      <c r="AS47" s="85">
        <f t="shared" si="11"/>
        <v>0</v>
      </c>
      <c r="AT47" s="85">
        <f t="shared" si="11"/>
        <v>4.5771571900000003</v>
      </c>
      <c r="AU47" s="85">
        <f t="shared" si="11"/>
        <v>0</v>
      </c>
      <c r="AV47" s="85">
        <f t="shared" si="11"/>
        <v>0.83025476000000009</v>
      </c>
      <c r="AW47" s="85">
        <f t="shared" si="11"/>
        <v>3.74690243</v>
      </c>
      <c r="AX47" s="85">
        <f t="shared" si="11"/>
        <v>0</v>
      </c>
      <c r="AY47" s="85">
        <f t="shared" si="11"/>
        <v>8.2146222200000008</v>
      </c>
      <c r="AZ47" s="85">
        <f t="shared" si="11"/>
        <v>0</v>
      </c>
      <c r="BA47" s="85">
        <f t="shared" si="11"/>
        <v>1.3915283500000002</v>
      </c>
      <c r="BB47" s="85">
        <f t="shared" si="11"/>
        <v>6.8230938700000001</v>
      </c>
      <c r="BC47" s="85">
        <f t="shared" si="11"/>
        <v>0</v>
      </c>
      <c r="BD47" s="82" t="e">
        <f>SUM(#REF!,#REF!,#REF!,#REF!,#REF!)</f>
        <v>#REF!</v>
      </c>
      <c r="BE47" s="82" t="e">
        <f>SUM(#REF!,#REF!,#REF!,#REF!,#REF!)</f>
        <v>#REF!</v>
      </c>
    </row>
    <row r="48" spans="1:57" ht="78.75" x14ac:dyDescent="0.2">
      <c r="A48" s="83" t="s">
        <v>123</v>
      </c>
      <c r="B48" s="84" t="s">
        <v>124</v>
      </c>
      <c r="C48" s="83" t="s">
        <v>78</v>
      </c>
      <c r="D48" s="85">
        <f t="shared" ref="D48:BC48" si="12">SUM(D49,D50)</f>
        <v>0</v>
      </c>
      <c r="E48" s="85">
        <f t="shared" si="12"/>
        <v>0</v>
      </c>
      <c r="F48" s="85">
        <f t="shared" si="12"/>
        <v>0</v>
      </c>
      <c r="G48" s="85">
        <f t="shared" si="12"/>
        <v>0</v>
      </c>
      <c r="H48" s="85">
        <f t="shared" si="12"/>
        <v>0</v>
      </c>
      <c r="I48" s="85">
        <f t="shared" si="12"/>
        <v>0</v>
      </c>
      <c r="J48" s="85">
        <f t="shared" si="12"/>
        <v>0</v>
      </c>
      <c r="K48" s="85">
        <f t="shared" si="12"/>
        <v>0</v>
      </c>
      <c r="L48" s="85">
        <f t="shared" si="12"/>
        <v>0</v>
      </c>
      <c r="M48" s="85">
        <f t="shared" si="12"/>
        <v>0</v>
      </c>
      <c r="N48" s="85">
        <f t="shared" si="12"/>
        <v>0</v>
      </c>
      <c r="O48" s="85">
        <f t="shared" si="12"/>
        <v>0</v>
      </c>
      <c r="P48" s="85">
        <f t="shared" si="12"/>
        <v>0</v>
      </c>
      <c r="Q48" s="85">
        <f t="shared" si="12"/>
        <v>0</v>
      </c>
      <c r="R48" s="85">
        <f t="shared" si="12"/>
        <v>0</v>
      </c>
      <c r="S48" s="85">
        <f t="shared" si="12"/>
        <v>0</v>
      </c>
      <c r="T48" s="85">
        <f t="shared" si="12"/>
        <v>0</v>
      </c>
      <c r="U48" s="85">
        <f t="shared" si="12"/>
        <v>0</v>
      </c>
      <c r="V48" s="85">
        <f t="shared" si="12"/>
        <v>0</v>
      </c>
      <c r="W48" s="85">
        <f t="shared" si="12"/>
        <v>0</v>
      </c>
      <c r="X48" s="85">
        <f t="shared" si="12"/>
        <v>0</v>
      </c>
      <c r="Y48" s="85">
        <f t="shared" si="12"/>
        <v>0</v>
      </c>
      <c r="Z48" s="85">
        <f t="shared" si="12"/>
        <v>0</v>
      </c>
      <c r="AA48" s="85">
        <f t="shared" si="12"/>
        <v>0</v>
      </c>
      <c r="AB48" s="85">
        <f t="shared" si="12"/>
        <v>0</v>
      </c>
      <c r="AC48" s="85">
        <f t="shared" si="12"/>
        <v>0</v>
      </c>
      <c r="AD48" s="85">
        <f t="shared" si="12"/>
        <v>0</v>
      </c>
      <c r="AE48" s="85">
        <f t="shared" si="12"/>
        <v>0</v>
      </c>
      <c r="AF48" s="85">
        <f t="shared" si="12"/>
        <v>0</v>
      </c>
      <c r="AG48" s="85">
        <f t="shared" si="12"/>
        <v>0</v>
      </c>
      <c r="AH48" s="85">
        <f t="shared" si="12"/>
        <v>0</v>
      </c>
      <c r="AI48" s="85">
        <f t="shared" si="12"/>
        <v>0</v>
      </c>
      <c r="AJ48" s="85">
        <f t="shared" si="12"/>
        <v>0</v>
      </c>
      <c r="AK48" s="85">
        <f t="shared" si="12"/>
        <v>0</v>
      </c>
      <c r="AL48" s="85">
        <f t="shared" si="12"/>
        <v>0</v>
      </c>
      <c r="AM48" s="85">
        <f t="shared" si="12"/>
        <v>0</v>
      </c>
      <c r="AN48" s="85">
        <f t="shared" si="12"/>
        <v>0</v>
      </c>
      <c r="AO48" s="85">
        <f t="shared" si="12"/>
        <v>0</v>
      </c>
      <c r="AP48" s="85">
        <f t="shared" si="12"/>
        <v>0</v>
      </c>
      <c r="AQ48" s="85">
        <f t="shared" si="12"/>
        <v>0</v>
      </c>
      <c r="AR48" s="85">
        <f t="shared" si="12"/>
        <v>0</v>
      </c>
      <c r="AS48" s="85">
        <f t="shared" si="12"/>
        <v>0</v>
      </c>
      <c r="AT48" s="85">
        <f t="shared" si="12"/>
        <v>0</v>
      </c>
      <c r="AU48" s="85">
        <f t="shared" si="12"/>
        <v>0</v>
      </c>
      <c r="AV48" s="85">
        <f t="shared" si="12"/>
        <v>0</v>
      </c>
      <c r="AW48" s="85">
        <f t="shared" si="12"/>
        <v>0</v>
      </c>
      <c r="AX48" s="85">
        <f t="shared" si="12"/>
        <v>0</v>
      </c>
      <c r="AY48" s="85">
        <f t="shared" si="12"/>
        <v>0</v>
      </c>
      <c r="AZ48" s="85">
        <f t="shared" si="12"/>
        <v>0</v>
      </c>
      <c r="BA48" s="85">
        <f t="shared" si="12"/>
        <v>0</v>
      </c>
      <c r="BB48" s="85">
        <f t="shared" si="12"/>
        <v>0</v>
      </c>
      <c r="BC48" s="85">
        <f t="shared" si="12"/>
        <v>0</v>
      </c>
      <c r="BD48" s="82" t="e">
        <f>SUM(#REF!,#REF!,#REF!,#REF!,#REF!)</f>
        <v>#REF!</v>
      </c>
      <c r="BE48" s="82" t="e">
        <f>SUM(#REF!,#REF!,#REF!,#REF!,#REF!)</f>
        <v>#REF!</v>
      </c>
    </row>
    <row r="49" spans="1:57" ht="31.5" x14ac:dyDescent="0.2">
      <c r="A49" s="83" t="s">
        <v>125</v>
      </c>
      <c r="B49" s="84" t="s">
        <v>126</v>
      </c>
      <c r="C49" s="83" t="s">
        <v>78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85">
        <v>0</v>
      </c>
      <c r="AX49" s="85">
        <v>0</v>
      </c>
      <c r="AY49" s="85">
        <v>0</v>
      </c>
      <c r="AZ49" s="85">
        <v>0</v>
      </c>
      <c r="BA49" s="85">
        <v>0</v>
      </c>
      <c r="BB49" s="85">
        <v>0</v>
      </c>
      <c r="BC49" s="85">
        <v>0</v>
      </c>
      <c r="BD49" s="82" t="e">
        <f>SUM(#REF!,#REF!,#REF!,#REF!,#REF!)</f>
        <v>#REF!</v>
      </c>
      <c r="BE49" s="82" t="e">
        <f>SUM(#REF!,#REF!,#REF!,#REF!,#REF!)</f>
        <v>#REF!</v>
      </c>
    </row>
    <row r="50" spans="1:57" ht="63" x14ac:dyDescent="0.2">
      <c r="A50" s="83" t="s">
        <v>127</v>
      </c>
      <c r="B50" s="84" t="s">
        <v>128</v>
      </c>
      <c r="C50" s="83" t="s">
        <v>78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5">
        <v>0</v>
      </c>
      <c r="AL50" s="85">
        <v>0</v>
      </c>
      <c r="AM50" s="85">
        <v>0</v>
      </c>
      <c r="AN50" s="85">
        <v>0</v>
      </c>
      <c r="AO50" s="85">
        <v>0</v>
      </c>
      <c r="AP50" s="85">
        <v>0</v>
      </c>
      <c r="AQ50" s="85">
        <v>0</v>
      </c>
      <c r="AR50" s="85">
        <v>0</v>
      </c>
      <c r="AS50" s="85">
        <v>0</v>
      </c>
      <c r="AT50" s="85">
        <v>0</v>
      </c>
      <c r="AU50" s="85">
        <v>0</v>
      </c>
      <c r="AV50" s="85">
        <v>0</v>
      </c>
      <c r="AW50" s="85">
        <v>0</v>
      </c>
      <c r="AX50" s="85">
        <v>0</v>
      </c>
      <c r="AY50" s="85">
        <v>0</v>
      </c>
      <c r="AZ50" s="85">
        <v>0</v>
      </c>
      <c r="BA50" s="85">
        <v>0</v>
      </c>
      <c r="BB50" s="85">
        <v>0</v>
      </c>
      <c r="BC50" s="85">
        <v>0</v>
      </c>
      <c r="BD50" s="82" t="e">
        <f>SUM(#REF!,#REF!,#REF!,#REF!,#REF!)</f>
        <v>#REF!</v>
      </c>
      <c r="BE50" s="82" t="e">
        <f>SUM(#REF!,#REF!,#REF!,#REF!,#REF!)</f>
        <v>#REF!</v>
      </c>
    </row>
    <row r="51" spans="1:57" ht="47.25" x14ac:dyDescent="0.2">
      <c r="A51" s="83" t="s">
        <v>129</v>
      </c>
      <c r="B51" s="84" t="s">
        <v>130</v>
      </c>
      <c r="C51" s="83" t="s">
        <v>78</v>
      </c>
      <c r="D51" s="85">
        <f t="shared" ref="D51:BC51" si="13">SUM(D52,D53)</f>
        <v>0</v>
      </c>
      <c r="E51" s="85">
        <f t="shared" si="13"/>
        <v>0</v>
      </c>
      <c r="F51" s="85">
        <f t="shared" si="13"/>
        <v>0</v>
      </c>
      <c r="G51" s="85">
        <f t="shared" si="13"/>
        <v>0</v>
      </c>
      <c r="H51" s="85">
        <f t="shared" si="13"/>
        <v>0</v>
      </c>
      <c r="I51" s="85">
        <f t="shared" si="13"/>
        <v>0</v>
      </c>
      <c r="J51" s="85">
        <f t="shared" si="13"/>
        <v>0</v>
      </c>
      <c r="K51" s="85">
        <f t="shared" si="13"/>
        <v>0</v>
      </c>
      <c r="L51" s="85">
        <f t="shared" si="13"/>
        <v>0</v>
      </c>
      <c r="M51" s="85">
        <f t="shared" si="13"/>
        <v>0</v>
      </c>
      <c r="N51" s="85">
        <f t="shared" si="13"/>
        <v>0</v>
      </c>
      <c r="O51" s="85">
        <f t="shared" si="13"/>
        <v>0</v>
      </c>
      <c r="P51" s="85">
        <f t="shared" si="13"/>
        <v>0</v>
      </c>
      <c r="Q51" s="85">
        <f t="shared" si="13"/>
        <v>0</v>
      </c>
      <c r="R51" s="85">
        <f t="shared" si="13"/>
        <v>0</v>
      </c>
      <c r="S51" s="85">
        <f t="shared" si="13"/>
        <v>0</v>
      </c>
      <c r="T51" s="85">
        <f t="shared" si="13"/>
        <v>0</v>
      </c>
      <c r="U51" s="85">
        <f t="shared" si="13"/>
        <v>0</v>
      </c>
      <c r="V51" s="85">
        <f t="shared" si="13"/>
        <v>0</v>
      </c>
      <c r="W51" s="85">
        <f t="shared" si="13"/>
        <v>0</v>
      </c>
      <c r="X51" s="85">
        <f t="shared" si="13"/>
        <v>0</v>
      </c>
      <c r="Y51" s="85">
        <f t="shared" si="13"/>
        <v>0</v>
      </c>
      <c r="Z51" s="85">
        <f t="shared" si="13"/>
        <v>0</v>
      </c>
      <c r="AA51" s="85">
        <f t="shared" si="13"/>
        <v>0</v>
      </c>
      <c r="AB51" s="85">
        <f t="shared" si="13"/>
        <v>0</v>
      </c>
      <c r="AC51" s="85">
        <f t="shared" si="13"/>
        <v>0</v>
      </c>
      <c r="AD51" s="85">
        <f t="shared" si="13"/>
        <v>0</v>
      </c>
      <c r="AE51" s="85">
        <f t="shared" si="13"/>
        <v>0</v>
      </c>
      <c r="AF51" s="85">
        <f t="shared" si="13"/>
        <v>0</v>
      </c>
      <c r="AG51" s="85">
        <f t="shared" si="13"/>
        <v>0</v>
      </c>
      <c r="AH51" s="85">
        <f t="shared" si="13"/>
        <v>0</v>
      </c>
      <c r="AI51" s="85">
        <f t="shared" si="13"/>
        <v>0</v>
      </c>
      <c r="AJ51" s="85">
        <f t="shared" si="13"/>
        <v>0</v>
      </c>
      <c r="AK51" s="85">
        <f t="shared" si="13"/>
        <v>0</v>
      </c>
      <c r="AL51" s="85">
        <f t="shared" si="13"/>
        <v>0</v>
      </c>
      <c r="AM51" s="85">
        <f t="shared" si="13"/>
        <v>0</v>
      </c>
      <c r="AN51" s="85">
        <f t="shared" si="13"/>
        <v>0</v>
      </c>
      <c r="AO51" s="85">
        <f t="shared" si="13"/>
        <v>0</v>
      </c>
      <c r="AP51" s="85">
        <f t="shared" si="13"/>
        <v>0</v>
      </c>
      <c r="AQ51" s="85">
        <f t="shared" si="13"/>
        <v>0</v>
      </c>
      <c r="AR51" s="85">
        <f t="shared" si="13"/>
        <v>0</v>
      </c>
      <c r="AS51" s="85">
        <f t="shared" si="13"/>
        <v>0</v>
      </c>
      <c r="AT51" s="85">
        <f t="shared" si="13"/>
        <v>0</v>
      </c>
      <c r="AU51" s="85">
        <f t="shared" si="13"/>
        <v>0</v>
      </c>
      <c r="AV51" s="85">
        <f t="shared" si="13"/>
        <v>0</v>
      </c>
      <c r="AW51" s="85">
        <f t="shared" si="13"/>
        <v>0</v>
      </c>
      <c r="AX51" s="85">
        <f t="shared" si="13"/>
        <v>0</v>
      </c>
      <c r="AY51" s="85">
        <f t="shared" si="13"/>
        <v>0</v>
      </c>
      <c r="AZ51" s="85">
        <f t="shared" si="13"/>
        <v>0</v>
      </c>
      <c r="BA51" s="85">
        <f t="shared" si="13"/>
        <v>0</v>
      </c>
      <c r="BB51" s="85">
        <f t="shared" si="13"/>
        <v>0</v>
      </c>
      <c r="BC51" s="85">
        <f t="shared" si="13"/>
        <v>0</v>
      </c>
      <c r="BD51" s="82" t="e">
        <f>SUM(#REF!,#REF!,#REF!,#REF!,#REF!)</f>
        <v>#REF!</v>
      </c>
      <c r="BE51" s="82" t="e">
        <f>SUM(#REF!,#REF!,#REF!,#REF!,#REF!)</f>
        <v>#REF!</v>
      </c>
    </row>
    <row r="52" spans="1:57" ht="31.5" x14ac:dyDescent="0.2">
      <c r="A52" s="83" t="s">
        <v>131</v>
      </c>
      <c r="B52" s="84" t="s">
        <v>132</v>
      </c>
      <c r="C52" s="83" t="s">
        <v>78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v>0</v>
      </c>
      <c r="AZ52" s="85">
        <v>0</v>
      </c>
      <c r="BA52" s="85">
        <v>0</v>
      </c>
      <c r="BB52" s="85">
        <v>0</v>
      </c>
      <c r="BC52" s="85">
        <v>0</v>
      </c>
      <c r="BD52" s="82" t="e">
        <f>SUM(#REF!,#REF!,#REF!,#REF!,#REF!)</f>
        <v>#REF!</v>
      </c>
      <c r="BE52" s="82" t="e">
        <f>SUM(#REF!,#REF!,#REF!,#REF!,#REF!)</f>
        <v>#REF!</v>
      </c>
    </row>
    <row r="53" spans="1:57" ht="47.25" x14ac:dyDescent="0.2">
      <c r="A53" s="83" t="s">
        <v>133</v>
      </c>
      <c r="B53" s="84" t="s">
        <v>134</v>
      </c>
      <c r="C53" s="83" t="s">
        <v>78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5">
        <v>0</v>
      </c>
      <c r="AL53" s="85">
        <v>0</v>
      </c>
      <c r="AM53" s="85">
        <v>0</v>
      </c>
      <c r="AN53" s="85">
        <v>0</v>
      </c>
      <c r="AO53" s="85">
        <v>0</v>
      </c>
      <c r="AP53" s="85">
        <v>0</v>
      </c>
      <c r="AQ53" s="85">
        <v>0</v>
      </c>
      <c r="AR53" s="85">
        <v>0</v>
      </c>
      <c r="AS53" s="85">
        <v>0</v>
      </c>
      <c r="AT53" s="85">
        <v>0</v>
      </c>
      <c r="AU53" s="85">
        <v>0</v>
      </c>
      <c r="AV53" s="85">
        <v>0</v>
      </c>
      <c r="AW53" s="85">
        <v>0</v>
      </c>
      <c r="AX53" s="85">
        <v>0</v>
      </c>
      <c r="AY53" s="85">
        <v>0</v>
      </c>
      <c r="AZ53" s="85">
        <v>0</v>
      </c>
      <c r="BA53" s="85">
        <v>0</v>
      </c>
      <c r="BB53" s="85">
        <v>0</v>
      </c>
      <c r="BC53" s="85">
        <v>0</v>
      </c>
      <c r="BD53" s="82" t="e">
        <f>SUM(#REF!,#REF!,#REF!,#REF!,#REF!)</f>
        <v>#REF!</v>
      </c>
      <c r="BE53" s="82" t="e">
        <f>SUM(#REF!,#REF!,#REF!,#REF!,#REF!)</f>
        <v>#REF!</v>
      </c>
    </row>
    <row r="54" spans="1:57" ht="47.25" x14ac:dyDescent="0.2">
      <c r="A54" s="83" t="s">
        <v>135</v>
      </c>
      <c r="B54" s="84" t="s">
        <v>136</v>
      </c>
      <c r="C54" s="83" t="s">
        <v>78</v>
      </c>
      <c r="D54" s="85">
        <f t="shared" ref="D54:BC54" si="14">SUM(D55,D57,D58,D59,D60,D62,D63,D64)</f>
        <v>26.691461407112001</v>
      </c>
      <c r="E54" s="85">
        <f t="shared" si="14"/>
        <v>26.166090894</v>
      </c>
      <c r="F54" s="85">
        <f t="shared" si="14"/>
        <v>0</v>
      </c>
      <c r="G54" s="85">
        <f t="shared" si="14"/>
        <v>3.3525243300000001</v>
      </c>
      <c r="H54" s="85">
        <f t="shared" si="14"/>
        <v>22.813566563999998</v>
      </c>
      <c r="I54" s="85">
        <f t="shared" si="14"/>
        <v>0</v>
      </c>
      <c r="J54" s="85">
        <f t="shared" si="14"/>
        <v>3.2577841959999998</v>
      </c>
      <c r="K54" s="85">
        <f t="shared" si="14"/>
        <v>0</v>
      </c>
      <c r="L54" s="85">
        <f t="shared" si="14"/>
        <v>0.464756632</v>
      </c>
      <c r="M54" s="85">
        <f t="shared" si="14"/>
        <v>2.7930275639999995</v>
      </c>
      <c r="N54" s="85">
        <f t="shared" si="14"/>
        <v>0</v>
      </c>
      <c r="O54" s="85">
        <f t="shared" si="14"/>
        <v>7.9422551700000001</v>
      </c>
      <c r="P54" s="85">
        <f t="shared" si="14"/>
        <v>0</v>
      </c>
      <c r="Q54" s="85">
        <f t="shared" si="14"/>
        <v>0.60571173</v>
      </c>
      <c r="R54" s="85">
        <f t="shared" si="14"/>
        <v>7.3365434399999998</v>
      </c>
      <c r="S54" s="85">
        <f t="shared" si="14"/>
        <v>0</v>
      </c>
      <c r="T54" s="85">
        <f t="shared" si="14"/>
        <v>5.3653724079999998</v>
      </c>
      <c r="U54" s="85">
        <f t="shared" si="14"/>
        <v>0</v>
      </c>
      <c r="V54" s="85">
        <f t="shared" si="14"/>
        <v>0.86908949200000007</v>
      </c>
      <c r="W54" s="85">
        <f t="shared" si="14"/>
        <v>4.4962829160000002</v>
      </c>
      <c r="X54" s="85">
        <f t="shared" si="14"/>
        <v>0</v>
      </c>
      <c r="Y54" s="85">
        <f t="shared" si="14"/>
        <v>9.6006791200000006</v>
      </c>
      <c r="Z54" s="85">
        <f t="shared" si="14"/>
        <v>0</v>
      </c>
      <c r="AA54" s="85">
        <f t="shared" si="14"/>
        <v>1.412966476</v>
      </c>
      <c r="AB54" s="85">
        <f t="shared" si="14"/>
        <v>8.1877126439999994</v>
      </c>
      <c r="AC54" s="85">
        <f t="shared" si="14"/>
        <v>0</v>
      </c>
      <c r="AD54" s="85">
        <f t="shared" si="14"/>
        <v>22.242884501759999</v>
      </c>
      <c r="AE54" s="85">
        <f t="shared" si="14"/>
        <v>22.25347893</v>
      </c>
      <c r="AF54" s="85">
        <f t="shared" si="14"/>
        <v>0</v>
      </c>
      <c r="AG54" s="85">
        <f t="shared" si="14"/>
        <v>3.2421734600000001</v>
      </c>
      <c r="AH54" s="85">
        <f t="shared" si="14"/>
        <v>19.01130547</v>
      </c>
      <c r="AI54" s="85">
        <f t="shared" si="14"/>
        <v>0</v>
      </c>
      <c r="AJ54" s="85">
        <f t="shared" si="14"/>
        <v>2.7485642099999996</v>
      </c>
      <c r="AK54" s="85">
        <f t="shared" si="14"/>
        <v>0</v>
      </c>
      <c r="AL54" s="85">
        <f t="shared" si="14"/>
        <v>0.42104123999999998</v>
      </c>
      <c r="AM54" s="85">
        <f t="shared" si="14"/>
        <v>2.32752297</v>
      </c>
      <c r="AN54" s="85">
        <f t="shared" si="14"/>
        <v>0</v>
      </c>
      <c r="AO54" s="85">
        <f t="shared" si="14"/>
        <v>6.7131353100000002</v>
      </c>
      <c r="AP54" s="85">
        <f t="shared" si="14"/>
        <v>0</v>
      </c>
      <c r="AQ54" s="85">
        <f t="shared" si="14"/>
        <v>0.59934911000000002</v>
      </c>
      <c r="AR54" s="85">
        <f t="shared" si="14"/>
        <v>6.1137861999999998</v>
      </c>
      <c r="AS54" s="85">
        <f t="shared" si="14"/>
        <v>0</v>
      </c>
      <c r="AT54" s="85">
        <f t="shared" si="14"/>
        <v>4.5771571900000003</v>
      </c>
      <c r="AU54" s="85">
        <f t="shared" si="14"/>
        <v>0</v>
      </c>
      <c r="AV54" s="85">
        <f t="shared" si="14"/>
        <v>0.83025476000000009</v>
      </c>
      <c r="AW54" s="85">
        <f t="shared" si="14"/>
        <v>3.74690243</v>
      </c>
      <c r="AX54" s="85">
        <f t="shared" si="14"/>
        <v>0</v>
      </c>
      <c r="AY54" s="85">
        <f t="shared" si="14"/>
        <v>8.2146222200000008</v>
      </c>
      <c r="AZ54" s="85">
        <f t="shared" si="14"/>
        <v>0</v>
      </c>
      <c r="BA54" s="85">
        <f t="shared" si="14"/>
        <v>1.3915283500000002</v>
      </c>
      <c r="BB54" s="85">
        <f t="shared" si="14"/>
        <v>6.8230938700000001</v>
      </c>
      <c r="BC54" s="85">
        <f t="shared" si="14"/>
        <v>0</v>
      </c>
      <c r="BD54" s="82" t="e">
        <f>SUM(#REF!,#REF!,#REF!,#REF!,#REF!)</f>
        <v>#REF!</v>
      </c>
      <c r="BE54" s="82" t="e">
        <f>SUM(#REF!,#REF!,#REF!,#REF!,#REF!)</f>
        <v>#REF!</v>
      </c>
    </row>
    <row r="55" spans="1:57" ht="47.25" x14ac:dyDescent="0.2">
      <c r="A55" s="83" t="s">
        <v>137</v>
      </c>
      <c r="B55" s="84" t="s">
        <v>138</v>
      </c>
      <c r="C55" s="83" t="s">
        <v>78</v>
      </c>
      <c r="D55" s="85">
        <f t="shared" ref="D55:BC55" si="15">SUM(D56:D56)</f>
        <v>17.210156440999999</v>
      </c>
      <c r="E55" s="85">
        <f t="shared" si="15"/>
        <v>16.907157741999999</v>
      </c>
      <c r="F55" s="85">
        <f t="shared" si="15"/>
        <v>0</v>
      </c>
      <c r="G55" s="85">
        <f t="shared" si="15"/>
        <v>2.0714980299999999</v>
      </c>
      <c r="H55" s="85">
        <f t="shared" si="15"/>
        <v>14.835659711999998</v>
      </c>
      <c r="I55" s="85">
        <f t="shared" si="15"/>
        <v>0</v>
      </c>
      <c r="J55" s="85">
        <f t="shared" si="15"/>
        <v>3.1511002159999997</v>
      </c>
      <c r="K55" s="85">
        <f t="shared" si="15"/>
        <v>0</v>
      </c>
      <c r="L55" s="85">
        <f t="shared" si="15"/>
        <v>0.46081419200000001</v>
      </c>
      <c r="M55" s="85">
        <f t="shared" si="15"/>
        <v>2.6902860239999997</v>
      </c>
      <c r="N55" s="85">
        <f t="shared" si="15"/>
        <v>0</v>
      </c>
      <c r="O55" s="85">
        <f t="shared" si="15"/>
        <v>7.9422551700000001</v>
      </c>
      <c r="P55" s="85">
        <f t="shared" si="15"/>
        <v>0</v>
      </c>
      <c r="Q55" s="85">
        <f t="shared" si="15"/>
        <v>0.60571173</v>
      </c>
      <c r="R55" s="85">
        <f t="shared" si="15"/>
        <v>7.3365434399999998</v>
      </c>
      <c r="S55" s="85">
        <f t="shared" si="15"/>
        <v>0</v>
      </c>
      <c r="T55" s="85">
        <f t="shared" si="15"/>
        <v>2.5150055600000001</v>
      </c>
      <c r="U55" s="85">
        <f t="shared" si="15"/>
        <v>0</v>
      </c>
      <c r="V55" s="85">
        <f t="shared" si="15"/>
        <v>0.43203729200000002</v>
      </c>
      <c r="W55" s="85">
        <f t="shared" si="15"/>
        <v>2.0829682680000001</v>
      </c>
      <c r="X55" s="85">
        <f t="shared" si="15"/>
        <v>0</v>
      </c>
      <c r="Y55" s="85">
        <f t="shared" si="15"/>
        <v>3.298796796</v>
      </c>
      <c r="Z55" s="85">
        <f t="shared" si="15"/>
        <v>0</v>
      </c>
      <c r="AA55" s="85">
        <f t="shared" si="15"/>
        <v>0.57293481599999996</v>
      </c>
      <c r="AB55" s="85">
        <f t="shared" si="15"/>
        <v>2.7258619799999999</v>
      </c>
      <c r="AC55" s="85">
        <f t="shared" si="15"/>
        <v>0</v>
      </c>
      <c r="AD55" s="85">
        <f t="shared" si="15"/>
        <v>14.341797029999999</v>
      </c>
      <c r="AE55" s="85">
        <f t="shared" si="15"/>
        <v>14.32419692</v>
      </c>
      <c r="AF55" s="85">
        <f t="shared" si="15"/>
        <v>0</v>
      </c>
      <c r="AG55" s="85">
        <f t="shared" si="15"/>
        <v>1.9611471600000001</v>
      </c>
      <c r="AH55" s="85">
        <f t="shared" si="15"/>
        <v>12.363049759999999</v>
      </c>
      <c r="AI55" s="85">
        <f t="shared" si="15"/>
        <v>0</v>
      </c>
      <c r="AJ55" s="85">
        <f t="shared" si="15"/>
        <v>2.6590038199999997</v>
      </c>
      <c r="AK55" s="85">
        <f t="shared" si="15"/>
        <v>0</v>
      </c>
      <c r="AL55" s="85">
        <f t="shared" si="15"/>
        <v>0.41709879999999999</v>
      </c>
      <c r="AM55" s="85">
        <f t="shared" si="15"/>
        <v>2.2419050199999999</v>
      </c>
      <c r="AN55" s="85">
        <f t="shared" si="15"/>
        <v>0</v>
      </c>
      <c r="AO55" s="85">
        <f t="shared" si="15"/>
        <v>6.7131353100000002</v>
      </c>
      <c r="AP55" s="85">
        <f t="shared" si="15"/>
        <v>0</v>
      </c>
      <c r="AQ55" s="85">
        <f t="shared" si="15"/>
        <v>0.59934911000000002</v>
      </c>
      <c r="AR55" s="85">
        <f t="shared" si="15"/>
        <v>6.1137861999999998</v>
      </c>
      <c r="AS55" s="85">
        <f t="shared" si="15"/>
        <v>0</v>
      </c>
      <c r="AT55" s="85">
        <f t="shared" si="15"/>
        <v>2.1290094500000003</v>
      </c>
      <c r="AU55" s="85">
        <f t="shared" si="15"/>
        <v>0</v>
      </c>
      <c r="AV55" s="85">
        <f t="shared" si="15"/>
        <v>0.39320256000000003</v>
      </c>
      <c r="AW55" s="85">
        <f t="shared" si="15"/>
        <v>1.7358068900000001</v>
      </c>
      <c r="AX55" s="85">
        <f t="shared" si="15"/>
        <v>0</v>
      </c>
      <c r="AY55" s="85">
        <f t="shared" si="15"/>
        <v>2.8230483400000002</v>
      </c>
      <c r="AZ55" s="85">
        <f t="shared" si="15"/>
        <v>0</v>
      </c>
      <c r="BA55" s="85">
        <f t="shared" si="15"/>
        <v>0.55149669000000001</v>
      </c>
      <c r="BB55" s="85">
        <f t="shared" si="15"/>
        <v>2.2715516500000001</v>
      </c>
      <c r="BC55" s="85">
        <f t="shared" si="15"/>
        <v>0</v>
      </c>
      <c r="BD55" s="82" t="e">
        <f>SUM(#REF!,#REF!,#REF!,#REF!,#REF!)</f>
        <v>#REF!</v>
      </c>
      <c r="BE55" s="82" t="e">
        <f>SUM(#REF!,#REF!,#REF!,#REF!,#REF!)</f>
        <v>#REF!</v>
      </c>
    </row>
    <row r="56" spans="1:57" ht="63" x14ac:dyDescent="0.2">
      <c r="A56" s="83" t="s">
        <v>139</v>
      </c>
      <c r="B56" s="86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6" s="86" t="str">
        <f>[1]I0215_1037000158513_10_69_0!C55</f>
        <v>J_0000060024</v>
      </c>
      <c r="D56" s="85">
        <f>[1]I0215_1037000158513_10_69_0!S55</f>
        <v>17.210156440999999</v>
      </c>
      <c r="E56" s="85">
        <f t="shared" ref="E56:I56" si="16">J56+O56+T56+Y56</f>
        <v>16.907157741999999</v>
      </c>
      <c r="F56" s="85">
        <f t="shared" si="16"/>
        <v>0</v>
      </c>
      <c r="G56" s="85">
        <f t="shared" si="16"/>
        <v>2.0714980299999999</v>
      </c>
      <c r="H56" s="85">
        <f t="shared" si="16"/>
        <v>14.835659711999998</v>
      </c>
      <c r="I56" s="85">
        <f t="shared" si="16"/>
        <v>0</v>
      </c>
      <c r="J56" s="85">
        <f t="shared" ref="J56" si="17">SUM(K56:N56)</f>
        <v>3.1511002159999997</v>
      </c>
      <c r="K56" s="85">
        <v>0</v>
      </c>
      <c r="L56" s="85">
        <v>0.46081419200000001</v>
      </c>
      <c r="M56" s="85">
        <v>2.6902860239999997</v>
      </c>
      <c r="N56" s="85">
        <v>0</v>
      </c>
      <c r="O56" s="85">
        <f t="shared" ref="O56" si="18">SUM(P56:S56)</f>
        <v>7.9422551700000001</v>
      </c>
      <c r="P56" s="85">
        <v>0</v>
      </c>
      <c r="Q56" s="85">
        <v>0.60571173</v>
      </c>
      <c r="R56" s="85">
        <v>7.3365434399999998</v>
      </c>
      <c r="S56" s="85">
        <v>0</v>
      </c>
      <c r="T56" s="85">
        <f t="shared" ref="T56" si="19">SUM(U56:X56)</f>
        <v>2.5150055600000001</v>
      </c>
      <c r="U56" s="85">
        <v>0</v>
      </c>
      <c r="V56" s="85">
        <f>0.323243442+0.01463405+0.0941598</f>
        <v>0.43203729200000002</v>
      </c>
      <c r="W56" s="85">
        <v>2.0829682680000001</v>
      </c>
      <c r="X56" s="85">
        <v>0</v>
      </c>
      <c r="Y56" s="85">
        <f t="shared" ref="Y56" si="20">SUM(Z56:AC56)</f>
        <v>3.298796796</v>
      </c>
      <c r="Z56" s="85">
        <v>0</v>
      </c>
      <c r="AA56" s="85">
        <v>0.57293481599999996</v>
      </c>
      <c r="AB56" s="85">
        <v>2.7258619799999999</v>
      </c>
      <c r="AC56" s="85">
        <v>0</v>
      </c>
      <c r="AD56" s="85">
        <f>[1]I0215_1037000158513_12_69_0!K55</f>
        <v>14.341797029999999</v>
      </c>
      <c r="AE56" s="85">
        <f t="shared" ref="AE56:AI56" si="21">AJ56+AO56+AT56+AY56</f>
        <v>14.32419692</v>
      </c>
      <c r="AF56" s="85">
        <f t="shared" si="21"/>
        <v>0</v>
      </c>
      <c r="AG56" s="85">
        <f t="shared" si="21"/>
        <v>1.9611471600000001</v>
      </c>
      <c r="AH56" s="85">
        <f t="shared" si="21"/>
        <v>12.363049759999999</v>
      </c>
      <c r="AI56" s="85">
        <f t="shared" si="21"/>
        <v>0</v>
      </c>
      <c r="AJ56" s="85">
        <f t="shared" ref="AJ56" si="22">SUM(AK56:AN56)</f>
        <v>2.6590038199999997</v>
      </c>
      <c r="AK56" s="85">
        <v>0</v>
      </c>
      <c r="AL56" s="85">
        <v>0.41709879999999999</v>
      </c>
      <c r="AM56" s="85">
        <v>2.2419050199999999</v>
      </c>
      <c r="AN56" s="85">
        <v>0</v>
      </c>
      <c r="AO56" s="85">
        <f t="shared" ref="AO56" si="23">SUM(AP56:AS56)</f>
        <v>6.7131353100000002</v>
      </c>
      <c r="AP56" s="85">
        <v>0</v>
      </c>
      <c r="AQ56" s="85">
        <v>0.59934911000000002</v>
      </c>
      <c r="AR56" s="85">
        <v>6.1137861999999998</v>
      </c>
      <c r="AS56" s="85">
        <v>0</v>
      </c>
      <c r="AT56" s="85">
        <f t="shared" ref="AT56" si="24">SUM(AU56:AX56)</f>
        <v>2.1290094500000003</v>
      </c>
      <c r="AU56" s="85">
        <v>0</v>
      </c>
      <c r="AV56" s="85">
        <f>0.28440871+0.01463405+0.0941598</f>
        <v>0.39320256000000003</v>
      </c>
      <c r="AW56" s="85">
        <v>1.7358068900000001</v>
      </c>
      <c r="AX56" s="85">
        <v>0</v>
      </c>
      <c r="AY56" s="85">
        <f t="shared" ref="AY56" si="25">SUM(AZ56:BC56)</f>
        <v>2.8230483400000002</v>
      </c>
      <c r="AZ56" s="85">
        <v>0</v>
      </c>
      <c r="BA56" s="85">
        <v>0.55149669000000001</v>
      </c>
      <c r="BB56" s="85">
        <v>2.2715516500000001</v>
      </c>
      <c r="BC56" s="85">
        <v>0</v>
      </c>
      <c r="BD56" s="82" t="e">
        <f>SUM(#REF!,#REF!,#REF!,#REF!,#REF!)</f>
        <v>#REF!</v>
      </c>
      <c r="BE56" s="82" t="e">
        <f>SUM(#REF!,#REF!,#REF!,#REF!,#REF!)</f>
        <v>#REF!</v>
      </c>
    </row>
    <row r="57" spans="1:57" ht="28.5" customHeight="1" x14ac:dyDescent="0.2">
      <c r="A57" s="83" t="s">
        <v>140</v>
      </c>
      <c r="B57" s="84" t="s">
        <v>141</v>
      </c>
      <c r="C57" s="83" t="s">
        <v>78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>
        <v>0</v>
      </c>
      <c r="AL57" s="85">
        <v>0</v>
      </c>
      <c r="AM57" s="85">
        <v>0</v>
      </c>
      <c r="AN57" s="85">
        <v>0</v>
      </c>
      <c r="AO57" s="85">
        <v>0</v>
      </c>
      <c r="AP57" s="85">
        <v>0</v>
      </c>
      <c r="AQ57" s="85">
        <v>0</v>
      </c>
      <c r="AR57" s="85">
        <v>0</v>
      </c>
      <c r="AS57" s="85">
        <v>0</v>
      </c>
      <c r="AT57" s="85">
        <v>0</v>
      </c>
      <c r="AU57" s="85">
        <v>0</v>
      </c>
      <c r="AV57" s="85">
        <v>0</v>
      </c>
      <c r="AW57" s="85">
        <v>0</v>
      </c>
      <c r="AX57" s="85">
        <v>0</v>
      </c>
      <c r="AY57" s="85">
        <v>0</v>
      </c>
      <c r="AZ57" s="85">
        <v>0</v>
      </c>
      <c r="BA57" s="85">
        <v>0</v>
      </c>
      <c r="BB57" s="85">
        <v>0</v>
      </c>
      <c r="BC57" s="85">
        <v>0</v>
      </c>
      <c r="BD57" s="82" t="e">
        <f>SUM(#REF!,#REF!,#REF!,#REF!,#REF!)</f>
        <v>#REF!</v>
      </c>
      <c r="BE57" s="82" t="e">
        <f>SUM(#REF!,#REF!,#REF!,#REF!,#REF!)</f>
        <v>#REF!</v>
      </c>
    </row>
    <row r="58" spans="1:57" ht="31.5" x14ac:dyDescent="0.2">
      <c r="A58" s="83" t="s">
        <v>142</v>
      </c>
      <c r="B58" s="84" t="s">
        <v>143</v>
      </c>
      <c r="C58" s="83" t="s">
        <v>78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v>0</v>
      </c>
      <c r="AN58" s="85">
        <v>0</v>
      </c>
      <c r="AO58" s="85"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v>0</v>
      </c>
      <c r="AZ58" s="85">
        <v>0</v>
      </c>
      <c r="BA58" s="85">
        <v>0</v>
      </c>
      <c r="BB58" s="85">
        <v>0</v>
      </c>
      <c r="BC58" s="85">
        <v>0</v>
      </c>
      <c r="BD58" s="82" t="e">
        <f>SUM(#REF!,#REF!,#REF!,#REF!,#REF!)</f>
        <v>#REF!</v>
      </c>
      <c r="BE58" s="82" t="e">
        <f>SUM(#REF!,#REF!,#REF!,#REF!,#REF!)</f>
        <v>#REF!</v>
      </c>
    </row>
    <row r="59" spans="1:57" ht="47.25" x14ac:dyDescent="0.2">
      <c r="A59" s="83" t="s">
        <v>144</v>
      </c>
      <c r="B59" s="84" t="s">
        <v>145</v>
      </c>
      <c r="C59" s="83" t="s">
        <v>78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>
        <v>0</v>
      </c>
      <c r="AL59" s="85">
        <v>0</v>
      </c>
      <c r="AM59" s="85">
        <v>0</v>
      </c>
      <c r="AN59" s="85">
        <v>0</v>
      </c>
      <c r="AO59" s="85">
        <v>0</v>
      </c>
      <c r="AP59" s="85">
        <v>0</v>
      </c>
      <c r="AQ59" s="85">
        <v>0</v>
      </c>
      <c r="AR59" s="85">
        <v>0</v>
      </c>
      <c r="AS59" s="85">
        <v>0</v>
      </c>
      <c r="AT59" s="85">
        <v>0</v>
      </c>
      <c r="AU59" s="85">
        <v>0</v>
      </c>
      <c r="AV59" s="85">
        <v>0</v>
      </c>
      <c r="AW59" s="85">
        <v>0</v>
      </c>
      <c r="AX59" s="85">
        <v>0</v>
      </c>
      <c r="AY59" s="85">
        <v>0</v>
      </c>
      <c r="AZ59" s="85">
        <v>0</v>
      </c>
      <c r="BA59" s="85">
        <v>0</v>
      </c>
      <c r="BB59" s="85">
        <v>0</v>
      </c>
      <c r="BC59" s="85">
        <v>0</v>
      </c>
      <c r="BD59" s="82" t="e">
        <f>SUM(#REF!,#REF!,#REF!,#REF!,#REF!)</f>
        <v>#REF!</v>
      </c>
      <c r="BE59" s="82" t="e">
        <f>SUM(#REF!,#REF!,#REF!,#REF!,#REF!)</f>
        <v>#REF!</v>
      </c>
    </row>
    <row r="60" spans="1:57" ht="63" x14ac:dyDescent="0.2">
      <c r="A60" s="83" t="s">
        <v>146</v>
      </c>
      <c r="B60" s="84" t="s">
        <v>147</v>
      </c>
      <c r="C60" s="83" t="s">
        <v>78</v>
      </c>
      <c r="D60" s="85">
        <f t="shared" ref="D60:BC60" si="26">SUM(D61:D61)</f>
        <v>9.4813049661120008</v>
      </c>
      <c r="E60" s="85">
        <f t="shared" si="26"/>
        <v>9.2589331520000009</v>
      </c>
      <c r="F60" s="85">
        <f t="shared" si="26"/>
        <v>0</v>
      </c>
      <c r="G60" s="85">
        <f t="shared" si="26"/>
        <v>1.2810263000000002</v>
      </c>
      <c r="H60" s="85">
        <f t="shared" si="26"/>
        <v>7.9779068519999994</v>
      </c>
      <c r="I60" s="85">
        <f t="shared" si="26"/>
        <v>0</v>
      </c>
      <c r="J60" s="85">
        <f t="shared" si="26"/>
        <v>0.10668398</v>
      </c>
      <c r="K60" s="85">
        <f t="shared" si="26"/>
        <v>0</v>
      </c>
      <c r="L60" s="85">
        <f t="shared" si="26"/>
        <v>3.9424400000000002E-3</v>
      </c>
      <c r="M60" s="85">
        <f t="shared" si="26"/>
        <v>0.10274153999999999</v>
      </c>
      <c r="N60" s="85">
        <f t="shared" si="26"/>
        <v>0</v>
      </c>
      <c r="O60" s="85">
        <f t="shared" si="26"/>
        <v>0</v>
      </c>
      <c r="P60" s="85">
        <f t="shared" si="26"/>
        <v>0</v>
      </c>
      <c r="Q60" s="85">
        <f t="shared" si="26"/>
        <v>0</v>
      </c>
      <c r="R60" s="85">
        <f t="shared" si="26"/>
        <v>0</v>
      </c>
      <c r="S60" s="85">
        <f t="shared" si="26"/>
        <v>0</v>
      </c>
      <c r="T60" s="85">
        <f t="shared" si="26"/>
        <v>2.8503668479999997</v>
      </c>
      <c r="U60" s="85">
        <f t="shared" si="26"/>
        <v>0</v>
      </c>
      <c r="V60" s="85">
        <f t="shared" si="26"/>
        <v>0.4370522</v>
      </c>
      <c r="W60" s="85">
        <f t="shared" si="26"/>
        <v>2.4133146479999996</v>
      </c>
      <c r="X60" s="85">
        <f t="shared" si="26"/>
        <v>0</v>
      </c>
      <c r="Y60" s="85">
        <f t="shared" si="26"/>
        <v>6.3018823240000001</v>
      </c>
      <c r="Z60" s="85">
        <f t="shared" si="26"/>
        <v>0</v>
      </c>
      <c r="AA60" s="85">
        <f t="shared" si="26"/>
        <v>0.84003166000000007</v>
      </c>
      <c r="AB60" s="85">
        <f t="shared" si="26"/>
        <v>5.461850664</v>
      </c>
      <c r="AC60" s="85">
        <f t="shared" si="26"/>
        <v>0</v>
      </c>
      <c r="AD60" s="85">
        <f t="shared" si="26"/>
        <v>7.9010874717600013</v>
      </c>
      <c r="AE60" s="85">
        <f t="shared" si="26"/>
        <v>7.9292820099999997</v>
      </c>
      <c r="AF60" s="85">
        <f t="shared" si="26"/>
        <v>0</v>
      </c>
      <c r="AG60" s="85">
        <f t="shared" si="26"/>
        <v>1.2810263000000002</v>
      </c>
      <c r="AH60" s="85">
        <f t="shared" si="26"/>
        <v>6.6482557099999999</v>
      </c>
      <c r="AI60" s="85">
        <f t="shared" si="26"/>
        <v>0</v>
      </c>
      <c r="AJ60" s="85">
        <f t="shared" si="26"/>
        <v>8.9560390000000004E-2</v>
      </c>
      <c r="AK60" s="85">
        <f t="shared" si="26"/>
        <v>0</v>
      </c>
      <c r="AL60" s="85">
        <f t="shared" si="26"/>
        <v>3.9424400000000002E-3</v>
      </c>
      <c r="AM60" s="85">
        <f t="shared" si="26"/>
        <v>8.5617949999999998E-2</v>
      </c>
      <c r="AN60" s="85">
        <f t="shared" si="26"/>
        <v>0</v>
      </c>
      <c r="AO60" s="85">
        <f t="shared" si="26"/>
        <v>0</v>
      </c>
      <c r="AP60" s="85">
        <f t="shared" si="26"/>
        <v>0</v>
      </c>
      <c r="AQ60" s="85">
        <f t="shared" si="26"/>
        <v>0</v>
      </c>
      <c r="AR60" s="85">
        <f t="shared" si="26"/>
        <v>0</v>
      </c>
      <c r="AS60" s="85">
        <f t="shared" si="26"/>
        <v>0</v>
      </c>
      <c r="AT60" s="85">
        <f t="shared" si="26"/>
        <v>2.44814774</v>
      </c>
      <c r="AU60" s="85">
        <f t="shared" si="26"/>
        <v>0</v>
      </c>
      <c r="AV60" s="85">
        <f t="shared" si="26"/>
        <v>0.43705220000000006</v>
      </c>
      <c r="AW60" s="85">
        <f t="shared" si="26"/>
        <v>2.0110955399999999</v>
      </c>
      <c r="AX60" s="85">
        <f t="shared" si="26"/>
        <v>0</v>
      </c>
      <c r="AY60" s="85">
        <f t="shared" si="26"/>
        <v>5.3915738800000002</v>
      </c>
      <c r="AZ60" s="85">
        <f t="shared" si="26"/>
        <v>0</v>
      </c>
      <c r="BA60" s="85">
        <f t="shared" si="26"/>
        <v>0.84003166000000007</v>
      </c>
      <c r="BB60" s="85">
        <f t="shared" si="26"/>
        <v>4.55154222</v>
      </c>
      <c r="BC60" s="85">
        <f t="shared" si="26"/>
        <v>0</v>
      </c>
      <c r="BD60" s="82" t="e">
        <f>SUM(#REF!,#REF!,#REF!,#REF!,#REF!)</f>
        <v>#REF!</v>
      </c>
      <c r="BE60" s="82" t="e">
        <f>SUM(#REF!,#REF!,#REF!,#REF!,#REF!)</f>
        <v>#REF!</v>
      </c>
    </row>
    <row r="61" spans="1:57" ht="31.5" x14ac:dyDescent="0.2">
      <c r="A61" s="83" t="s">
        <v>148</v>
      </c>
      <c r="B61" s="86" t="str">
        <f>[1]I0215_1037000158513_10_69_0!B60</f>
        <v>Монтаж устройств передачи данных для АСКУЭ в ТП</v>
      </c>
      <c r="C61" s="86" t="str">
        <f>[1]I0215_1037000158513_10_69_0!C60</f>
        <v>J_0000060025</v>
      </c>
      <c r="D61" s="85">
        <f>[1]I0215_1037000158513_10_69_0!S60</f>
        <v>9.4813049661120008</v>
      </c>
      <c r="E61" s="85">
        <f t="shared" ref="E61:I61" si="27">J61+O61+T61+Y61</f>
        <v>9.2589331520000009</v>
      </c>
      <c r="F61" s="85">
        <f t="shared" si="27"/>
        <v>0</v>
      </c>
      <c r="G61" s="85">
        <f t="shared" si="27"/>
        <v>1.2810263000000002</v>
      </c>
      <c r="H61" s="85">
        <f t="shared" si="27"/>
        <v>7.9779068519999994</v>
      </c>
      <c r="I61" s="85">
        <f t="shared" si="27"/>
        <v>0</v>
      </c>
      <c r="J61" s="85">
        <f t="shared" ref="J61" si="28">SUM(K61:N61)</f>
        <v>0.10668398</v>
      </c>
      <c r="K61" s="85">
        <v>0</v>
      </c>
      <c r="L61" s="85">
        <v>3.9424400000000002E-3</v>
      </c>
      <c r="M61" s="85">
        <v>0.10274153999999999</v>
      </c>
      <c r="N61" s="85">
        <v>0</v>
      </c>
      <c r="O61" s="85">
        <f t="shared" ref="O61" si="29">SUM(P61:S61)</f>
        <v>0</v>
      </c>
      <c r="P61" s="85">
        <v>0</v>
      </c>
      <c r="Q61" s="85">
        <v>0</v>
      </c>
      <c r="R61" s="85">
        <v>0</v>
      </c>
      <c r="S61" s="85">
        <v>0</v>
      </c>
      <c r="T61" s="85">
        <f t="shared" ref="T61" si="30">SUM(U61:X61)</f>
        <v>2.8503668479999997</v>
      </c>
      <c r="U61" s="85">
        <v>0</v>
      </c>
      <c r="V61" s="85">
        <f>0.4209386+0.10188948-0.0714799*1.2</f>
        <v>0.4370522</v>
      </c>
      <c r="W61" s="85">
        <v>2.4133146479999996</v>
      </c>
      <c r="X61" s="85">
        <v>0</v>
      </c>
      <c r="Y61" s="85">
        <f t="shared" ref="Y61" si="31">SUM(Z61:AC61)</f>
        <v>6.3018823240000001</v>
      </c>
      <c r="Z61" s="85">
        <v>0</v>
      </c>
      <c r="AA61" s="85">
        <v>0.84003166000000007</v>
      </c>
      <c r="AB61" s="85">
        <v>5.461850664</v>
      </c>
      <c r="AC61" s="85">
        <v>0</v>
      </c>
      <c r="AD61" s="85">
        <f>[1]I0215_1037000158513_12_69_0!K60</f>
        <v>7.9010874717600013</v>
      </c>
      <c r="AE61" s="85">
        <f t="shared" ref="AE61:AI61" si="32">AJ61+AO61+AT61+AY61</f>
        <v>7.9292820099999997</v>
      </c>
      <c r="AF61" s="85">
        <f t="shared" si="32"/>
        <v>0</v>
      </c>
      <c r="AG61" s="85">
        <f t="shared" si="32"/>
        <v>1.2810263000000002</v>
      </c>
      <c r="AH61" s="85">
        <f t="shared" si="32"/>
        <v>6.6482557099999999</v>
      </c>
      <c r="AI61" s="85">
        <f t="shared" si="32"/>
        <v>0</v>
      </c>
      <c r="AJ61" s="85">
        <f t="shared" ref="AJ61" si="33">SUM(AK61:AN61)</f>
        <v>8.9560390000000004E-2</v>
      </c>
      <c r="AK61" s="85">
        <v>0</v>
      </c>
      <c r="AL61" s="85">
        <v>3.9424400000000002E-3</v>
      </c>
      <c r="AM61" s="85">
        <v>8.5617949999999998E-2</v>
      </c>
      <c r="AN61" s="85">
        <v>0</v>
      </c>
      <c r="AO61" s="85">
        <f t="shared" ref="AO61" si="34">SUM(AP61:AS61)</f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f t="shared" ref="AT61" si="35">SUM(AU61:AX61)</f>
        <v>2.44814774</v>
      </c>
      <c r="AU61" s="85">
        <v>0</v>
      </c>
      <c r="AV61" s="85">
        <f>0.40664262+0.10188948-0.0714799</f>
        <v>0.43705220000000006</v>
      </c>
      <c r="AW61" s="85">
        <v>2.0110955399999999</v>
      </c>
      <c r="AX61" s="85">
        <v>0</v>
      </c>
      <c r="AY61" s="85">
        <f t="shared" ref="AY61" si="36">SUM(AZ61:BC61)</f>
        <v>5.3915738800000002</v>
      </c>
      <c r="AZ61" s="85">
        <v>0</v>
      </c>
      <c r="BA61" s="85">
        <v>0.84003166000000007</v>
      </c>
      <c r="BB61" s="85">
        <v>4.55154222</v>
      </c>
      <c r="BC61" s="85">
        <v>0</v>
      </c>
      <c r="BD61" s="82" t="e">
        <f>SUM(#REF!,#REF!,#REF!,#REF!,#REF!)</f>
        <v>#REF!</v>
      </c>
      <c r="BE61" s="82" t="e">
        <f>SUM(#REF!,#REF!,#REF!,#REF!,#REF!)</f>
        <v>#REF!</v>
      </c>
    </row>
    <row r="62" spans="1:57" ht="63" x14ac:dyDescent="0.2">
      <c r="A62" s="83" t="s">
        <v>149</v>
      </c>
      <c r="B62" s="84" t="s">
        <v>150</v>
      </c>
      <c r="C62" s="83" t="s">
        <v>78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85">
        <v>0</v>
      </c>
      <c r="BA62" s="85">
        <v>0</v>
      </c>
      <c r="BB62" s="85">
        <v>0</v>
      </c>
      <c r="BC62" s="85">
        <v>0</v>
      </c>
      <c r="BD62" s="82" t="e">
        <f>SUM(#REF!,#REF!,#REF!,#REF!,#REF!)</f>
        <v>#REF!</v>
      </c>
      <c r="BE62" s="82" t="e">
        <f>SUM(#REF!,#REF!,#REF!,#REF!,#REF!)</f>
        <v>#REF!</v>
      </c>
    </row>
    <row r="63" spans="1:57" ht="47.25" x14ac:dyDescent="0.2">
      <c r="A63" s="83" t="s">
        <v>151</v>
      </c>
      <c r="B63" s="84" t="s">
        <v>152</v>
      </c>
      <c r="C63" s="83" t="s">
        <v>78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v>0</v>
      </c>
      <c r="AU63" s="85">
        <v>0</v>
      </c>
      <c r="AV63" s="85">
        <v>0</v>
      </c>
      <c r="AW63" s="85">
        <v>0</v>
      </c>
      <c r="AX63" s="85">
        <v>0</v>
      </c>
      <c r="AY63" s="85">
        <v>0</v>
      </c>
      <c r="AZ63" s="85">
        <v>0</v>
      </c>
      <c r="BA63" s="85">
        <v>0</v>
      </c>
      <c r="BB63" s="85">
        <v>0</v>
      </c>
      <c r="BC63" s="85">
        <v>0</v>
      </c>
      <c r="BD63" s="82" t="e">
        <f>SUM(#REF!,#REF!,#REF!,#REF!,#REF!)</f>
        <v>#REF!</v>
      </c>
      <c r="BE63" s="82" t="e">
        <f>SUM(#REF!,#REF!,#REF!,#REF!,#REF!)</f>
        <v>#REF!</v>
      </c>
    </row>
    <row r="64" spans="1:57" ht="63" x14ac:dyDescent="0.2">
      <c r="A64" s="83" t="s">
        <v>153</v>
      </c>
      <c r="B64" s="84" t="s">
        <v>154</v>
      </c>
      <c r="C64" s="83" t="s">
        <v>78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v>0</v>
      </c>
      <c r="AZ64" s="85">
        <v>0</v>
      </c>
      <c r="BA64" s="85">
        <v>0</v>
      </c>
      <c r="BB64" s="85">
        <v>0</v>
      </c>
      <c r="BC64" s="85">
        <v>0</v>
      </c>
      <c r="BD64" s="82" t="e">
        <f>SUM(#REF!,#REF!,#REF!,#REF!,#REF!)</f>
        <v>#REF!</v>
      </c>
      <c r="BE64" s="82" t="e">
        <f>SUM(#REF!,#REF!,#REF!,#REF!,#REF!)</f>
        <v>#REF!</v>
      </c>
    </row>
    <row r="65" spans="1:57" ht="63" x14ac:dyDescent="0.2">
      <c r="A65" s="83" t="s">
        <v>155</v>
      </c>
      <c r="B65" s="84" t="s">
        <v>156</v>
      </c>
      <c r="C65" s="83" t="s">
        <v>78</v>
      </c>
      <c r="D65" s="85">
        <f t="shared" ref="D65:BC65" si="37">SUM(D66,D67)</f>
        <v>0</v>
      </c>
      <c r="E65" s="85">
        <f t="shared" si="37"/>
        <v>0</v>
      </c>
      <c r="F65" s="85">
        <f t="shared" si="37"/>
        <v>0</v>
      </c>
      <c r="G65" s="85">
        <f t="shared" si="37"/>
        <v>0</v>
      </c>
      <c r="H65" s="85">
        <f t="shared" si="37"/>
        <v>0</v>
      </c>
      <c r="I65" s="85">
        <f t="shared" si="37"/>
        <v>0</v>
      </c>
      <c r="J65" s="85">
        <f t="shared" si="37"/>
        <v>0</v>
      </c>
      <c r="K65" s="85">
        <f t="shared" si="37"/>
        <v>0</v>
      </c>
      <c r="L65" s="85">
        <f t="shared" si="37"/>
        <v>0</v>
      </c>
      <c r="M65" s="85">
        <f t="shared" si="37"/>
        <v>0</v>
      </c>
      <c r="N65" s="85">
        <f t="shared" si="37"/>
        <v>0</v>
      </c>
      <c r="O65" s="85">
        <f t="shared" si="37"/>
        <v>0</v>
      </c>
      <c r="P65" s="85">
        <f t="shared" si="37"/>
        <v>0</v>
      </c>
      <c r="Q65" s="85">
        <f t="shared" si="37"/>
        <v>0</v>
      </c>
      <c r="R65" s="85">
        <f t="shared" si="37"/>
        <v>0</v>
      </c>
      <c r="S65" s="85">
        <f t="shared" si="37"/>
        <v>0</v>
      </c>
      <c r="T65" s="85">
        <f t="shared" si="37"/>
        <v>0</v>
      </c>
      <c r="U65" s="85">
        <f t="shared" si="37"/>
        <v>0</v>
      </c>
      <c r="V65" s="85">
        <f t="shared" si="37"/>
        <v>0</v>
      </c>
      <c r="W65" s="85">
        <f t="shared" si="37"/>
        <v>0</v>
      </c>
      <c r="X65" s="85">
        <f t="shared" si="37"/>
        <v>0</v>
      </c>
      <c r="Y65" s="85">
        <f t="shared" si="37"/>
        <v>0</v>
      </c>
      <c r="Z65" s="85">
        <f t="shared" si="37"/>
        <v>0</v>
      </c>
      <c r="AA65" s="85">
        <f t="shared" si="37"/>
        <v>0</v>
      </c>
      <c r="AB65" s="85">
        <f t="shared" si="37"/>
        <v>0</v>
      </c>
      <c r="AC65" s="85">
        <f t="shared" si="37"/>
        <v>0</v>
      </c>
      <c r="AD65" s="85">
        <f t="shared" si="37"/>
        <v>0</v>
      </c>
      <c r="AE65" s="85">
        <f t="shared" si="37"/>
        <v>0</v>
      </c>
      <c r="AF65" s="85">
        <f t="shared" si="37"/>
        <v>0</v>
      </c>
      <c r="AG65" s="85">
        <f t="shared" si="37"/>
        <v>0</v>
      </c>
      <c r="AH65" s="85">
        <f t="shared" si="37"/>
        <v>0</v>
      </c>
      <c r="AI65" s="85">
        <f t="shared" si="37"/>
        <v>0</v>
      </c>
      <c r="AJ65" s="85">
        <f t="shared" si="37"/>
        <v>0</v>
      </c>
      <c r="AK65" s="85">
        <f t="shared" si="37"/>
        <v>0</v>
      </c>
      <c r="AL65" s="85">
        <f t="shared" si="37"/>
        <v>0</v>
      </c>
      <c r="AM65" s="85">
        <f t="shared" si="37"/>
        <v>0</v>
      </c>
      <c r="AN65" s="85">
        <f t="shared" si="37"/>
        <v>0</v>
      </c>
      <c r="AO65" s="85">
        <f t="shared" si="37"/>
        <v>0</v>
      </c>
      <c r="AP65" s="85">
        <f t="shared" si="37"/>
        <v>0</v>
      </c>
      <c r="AQ65" s="85">
        <f t="shared" si="37"/>
        <v>0</v>
      </c>
      <c r="AR65" s="85">
        <f t="shared" si="37"/>
        <v>0</v>
      </c>
      <c r="AS65" s="85">
        <f t="shared" si="37"/>
        <v>0</v>
      </c>
      <c r="AT65" s="85">
        <f t="shared" si="37"/>
        <v>0</v>
      </c>
      <c r="AU65" s="85">
        <f t="shared" si="37"/>
        <v>0</v>
      </c>
      <c r="AV65" s="85">
        <f t="shared" si="37"/>
        <v>0</v>
      </c>
      <c r="AW65" s="85">
        <f t="shared" si="37"/>
        <v>0</v>
      </c>
      <c r="AX65" s="85">
        <f t="shared" si="37"/>
        <v>0</v>
      </c>
      <c r="AY65" s="85">
        <f t="shared" si="37"/>
        <v>0</v>
      </c>
      <c r="AZ65" s="85">
        <f t="shared" si="37"/>
        <v>0</v>
      </c>
      <c r="BA65" s="85">
        <f t="shared" si="37"/>
        <v>0</v>
      </c>
      <c r="BB65" s="85">
        <f t="shared" si="37"/>
        <v>0</v>
      </c>
      <c r="BC65" s="85">
        <f t="shared" si="37"/>
        <v>0</v>
      </c>
      <c r="BD65" s="82" t="e">
        <f>SUM(#REF!,#REF!,#REF!,#REF!,#REF!)</f>
        <v>#REF!</v>
      </c>
      <c r="BE65" s="82" t="e">
        <f>SUM(#REF!,#REF!,#REF!,#REF!,#REF!)</f>
        <v>#REF!</v>
      </c>
    </row>
    <row r="66" spans="1:57" s="88" customFormat="1" ht="31.5" x14ac:dyDescent="0.2">
      <c r="A66" s="83" t="s">
        <v>157</v>
      </c>
      <c r="B66" s="84" t="s">
        <v>158</v>
      </c>
      <c r="C66" s="83" t="s">
        <v>78</v>
      </c>
      <c r="D66" s="85" t="s">
        <v>159</v>
      </c>
      <c r="E66" s="85" t="s">
        <v>159</v>
      </c>
      <c r="F66" s="85" t="s">
        <v>159</v>
      </c>
      <c r="G66" s="85" t="s">
        <v>159</v>
      </c>
      <c r="H66" s="85" t="s">
        <v>159</v>
      </c>
      <c r="I66" s="85" t="s">
        <v>159</v>
      </c>
      <c r="J66" s="85" t="s">
        <v>159</v>
      </c>
      <c r="K66" s="85" t="s">
        <v>159</v>
      </c>
      <c r="L66" s="85" t="s">
        <v>159</v>
      </c>
      <c r="M66" s="85" t="s">
        <v>159</v>
      </c>
      <c r="N66" s="85" t="s">
        <v>159</v>
      </c>
      <c r="O66" s="85" t="s">
        <v>159</v>
      </c>
      <c r="P66" s="85" t="s">
        <v>159</v>
      </c>
      <c r="Q66" s="85" t="s">
        <v>159</v>
      </c>
      <c r="R66" s="85" t="s">
        <v>159</v>
      </c>
      <c r="S66" s="85" t="s">
        <v>159</v>
      </c>
      <c r="T66" s="85" t="s">
        <v>159</v>
      </c>
      <c r="U66" s="85" t="s">
        <v>159</v>
      </c>
      <c r="V66" s="85" t="s">
        <v>159</v>
      </c>
      <c r="W66" s="85" t="s">
        <v>159</v>
      </c>
      <c r="X66" s="85" t="s">
        <v>159</v>
      </c>
      <c r="Y66" s="85" t="s">
        <v>159</v>
      </c>
      <c r="Z66" s="85" t="s">
        <v>159</v>
      </c>
      <c r="AA66" s="85" t="s">
        <v>159</v>
      </c>
      <c r="AB66" s="85" t="s">
        <v>159</v>
      </c>
      <c r="AC66" s="85" t="s">
        <v>159</v>
      </c>
      <c r="AD66" s="85" t="s">
        <v>159</v>
      </c>
      <c r="AE66" s="85" t="s">
        <v>159</v>
      </c>
      <c r="AF66" s="85" t="s">
        <v>159</v>
      </c>
      <c r="AG66" s="85" t="s">
        <v>159</v>
      </c>
      <c r="AH66" s="85" t="s">
        <v>159</v>
      </c>
      <c r="AI66" s="85" t="s">
        <v>159</v>
      </c>
      <c r="AJ66" s="85" t="s">
        <v>159</v>
      </c>
      <c r="AK66" s="85" t="s">
        <v>159</v>
      </c>
      <c r="AL66" s="85" t="s">
        <v>159</v>
      </c>
      <c r="AM66" s="85" t="s">
        <v>159</v>
      </c>
      <c r="AN66" s="85" t="s">
        <v>159</v>
      </c>
      <c r="AO66" s="85" t="s">
        <v>159</v>
      </c>
      <c r="AP66" s="85" t="s">
        <v>159</v>
      </c>
      <c r="AQ66" s="85" t="s">
        <v>159</v>
      </c>
      <c r="AR66" s="85" t="s">
        <v>159</v>
      </c>
      <c r="AS66" s="85" t="s">
        <v>159</v>
      </c>
      <c r="AT66" s="85" t="s">
        <v>159</v>
      </c>
      <c r="AU66" s="85" t="s">
        <v>159</v>
      </c>
      <c r="AV66" s="85" t="s">
        <v>159</v>
      </c>
      <c r="AW66" s="85" t="s">
        <v>159</v>
      </c>
      <c r="AX66" s="85" t="s">
        <v>159</v>
      </c>
      <c r="AY66" s="85" t="s">
        <v>159</v>
      </c>
      <c r="AZ66" s="85" t="s">
        <v>159</v>
      </c>
      <c r="BA66" s="85" t="s">
        <v>159</v>
      </c>
      <c r="BB66" s="85" t="s">
        <v>159</v>
      </c>
      <c r="BC66" s="85" t="s">
        <v>159</v>
      </c>
      <c r="BD66" s="87" t="e">
        <f>SUM(#REF!,#REF!,#REF!,#REF!,#REF!)</f>
        <v>#REF!</v>
      </c>
      <c r="BE66" s="87" t="e">
        <f>SUM(#REF!,#REF!,#REF!,#REF!,#REF!)</f>
        <v>#REF!</v>
      </c>
    </row>
    <row r="67" spans="1:57" ht="47.25" x14ac:dyDescent="0.2">
      <c r="A67" s="83" t="s">
        <v>160</v>
      </c>
      <c r="B67" s="84" t="s">
        <v>161</v>
      </c>
      <c r="C67" s="83" t="s">
        <v>78</v>
      </c>
      <c r="D67" s="85" t="s">
        <v>159</v>
      </c>
      <c r="E67" s="85" t="s">
        <v>159</v>
      </c>
      <c r="F67" s="85" t="s">
        <v>159</v>
      </c>
      <c r="G67" s="85" t="s">
        <v>159</v>
      </c>
      <c r="H67" s="85" t="s">
        <v>159</v>
      </c>
      <c r="I67" s="85" t="s">
        <v>159</v>
      </c>
      <c r="J67" s="85" t="s">
        <v>159</v>
      </c>
      <c r="K67" s="85" t="s">
        <v>159</v>
      </c>
      <c r="L67" s="85" t="s">
        <v>159</v>
      </c>
      <c r="M67" s="85" t="s">
        <v>159</v>
      </c>
      <c r="N67" s="85" t="s">
        <v>159</v>
      </c>
      <c r="O67" s="85" t="s">
        <v>159</v>
      </c>
      <c r="P67" s="85" t="s">
        <v>159</v>
      </c>
      <c r="Q67" s="85" t="s">
        <v>159</v>
      </c>
      <c r="R67" s="85" t="s">
        <v>159</v>
      </c>
      <c r="S67" s="85" t="s">
        <v>159</v>
      </c>
      <c r="T67" s="85" t="s">
        <v>159</v>
      </c>
      <c r="U67" s="85" t="s">
        <v>159</v>
      </c>
      <c r="V67" s="85" t="s">
        <v>159</v>
      </c>
      <c r="W67" s="85" t="s">
        <v>159</v>
      </c>
      <c r="X67" s="85" t="s">
        <v>159</v>
      </c>
      <c r="Y67" s="85" t="s">
        <v>159</v>
      </c>
      <c r="Z67" s="85" t="s">
        <v>159</v>
      </c>
      <c r="AA67" s="85" t="s">
        <v>159</v>
      </c>
      <c r="AB67" s="85" t="s">
        <v>159</v>
      </c>
      <c r="AC67" s="85" t="s">
        <v>159</v>
      </c>
      <c r="AD67" s="85" t="s">
        <v>159</v>
      </c>
      <c r="AE67" s="85" t="s">
        <v>159</v>
      </c>
      <c r="AF67" s="85" t="s">
        <v>159</v>
      </c>
      <c r="AG67" s="85" t="s">
        <v>159</v>
      </c>
      <c r="AH67" s="85" t="s">
        <v>159</v>
      </c>
      <c r="AI67" s="85" t="s">
        <v>159</v>
      </c>
      <c r="AJ67" s="85" t="s">
        <v>159</v>
      </c>
      <c r="AK67" s="85" t="s">
        <v>159</v>
      </c>
      <c r="AL67" s="85" t="s">
        <v>159</v>
      </c>
      <c r="AM67" s="85" t="s">
        <v>159</v>
      </c>
      <c r="AN67" s="85" t="s">
        <v>159</v>
      </c>
      <c r="AO67" s="85" t="s">
        <v>159</v>
      </c>
      <c r="AP67" s="85" t="s">
        <v>159</v>
      </c>
      <c r="AQ67" s="85" t="s">
        <v>159</v>
      </c>
      <c r="AR67" s="85" t="s">
        <v>159</v>
      </c>
      <c r="AS67" s="85" t="s">
        <v>159</v>
      </c>
      <c r="AT67" s="85" t="s">
        <v>159</v>
      </c>
      <c r="AU67" s="85" t="s">
        <v>159</v>
      </c>
      <c r="AV67" s="85" t="s">
        <v>159</v>
      </c>
      <c r="AW67" s="85" t="s">
        <v>159</v>
      </c>
      <c r="AX67" s="85" t="s">
        <v>159</v>
      </c>
      <c r="AY67" s="85" t="s">
        <v>159</v>
      </c>
      <c r="AZ67" s="85" t="s">
        <v>159</v>
      </c>
      <c r="BA67" s="85" t="s">
        <v>159</v>
      </c>
      <c r="BB67" s="85" t="s">
        <v>159</v>
      </c>
      <c r="BC67" s="85" t="s">
        <v>159</v>
      </c>
      <c r="BD67" s="82" t="e">
        <f>SUM(#REF!,#REF!,#REF!,#REF!,#REF!)</f>
        <v>#REF!</v>
      </c>
      <c r="BE67" s="82" t="e">
        <f>SUM(#REF!,#REF!,#REF!,#REF!,#REF!)</f>
        <v>#REF!</v>
      </c>
    </row>
    <row r="68" spans="1:57" ht="63" x14ac:dyDescent="0.2">
      <c r="A68" s="83" t="s">
        <v>162</v>
      </c>
      <c r="B68" s="84" t="s">
        <v>163</v>
      </c>
      <c r="C68" s="83" t="s">
        <v>78</v>
      </c>
      <c r="D68" s="85">
        <f t="shared" ref="D68:BC68" si="38">SUM(D69,D70)</f>
        <v>0</v>
      </c>
      <c r="E68" s="85">
        <f t="shared" si="38"/>
        <v>0</v>
      </c>
      <c r="F68" s="85">
        <f t="shared" si="38"/>
        <v>0</v>
      </c>
      <c r="G68" s="85">
        <f t="shared" si="38"/>
        <v>0</v>
      </c>
      <c r="H68" s="85">
        <f t="shared" si="38"/>
        <v>0</v>
      </c>
      <c r="I68" s="85">
        <f t="shared" si="38"/>
        <v>0</v>
      </c>
      <c r="J68" s="85">
        <f t="shared" si="38"/>
        <v>0</v>
      </c>
      <c r="K68" s="85">
        <f t="shared" si="38"/>
        <v>0</v>
      </c>
      <c r="L68" s="85">
        <f t="shared" si="38"/>
        <v>0</v>
      </c>
      <c r="M68" s="85">
        <f t="shared" si="38"/>
        <v>0</v>
      </c>
      <c r="N68" s="85">
        <f t="shared" si="38"/>
        <v>0</v>
      </c>
      <c r="O68" s="85">
        <f t="shared" si="38"/>
        <v>0</v>
      </c>
      <c r="P68" s="85">
        <f t="shared" si="38"/>
        <v>0</v>
      </c>
      <c r="Q68" s="85">
        <f t="shared" si="38"/>
        <v>0</v>
      </c>
      <c r="R68" s="85">
        <f t="shared" si="38"/>
        <v>0</v>
      </c>
      <c r="S68" s="85">
        <f t="shared" si="38"/>
        <v>0</v>
      </c>
      <c r="T68" s="85">
        <f t="shared" si="38"/>
        <v>0</v>
      </c>
      <c r="U68" s="85">
        <f t="shared" si="38"/>
        <v>0</v>
      </c>
      <c r="V68" s="85">
        <f t="shared" si="38"/>
        <v>0</v>
      </c>
      <c r="W68" s="85">
        <f t="shared" si="38"/>
        <v>0</v>
      </c>
      <c r="X68" s="85">
        <f t="shared" si="38"/>
        <v>0</v>
      </c>
      <c r="Y68" s="85">
        <f t="shared" si="38"/>
        <v>0</v>
      </c>
      <c r="Z68" s="85">
        <f t="shared" si="38"/>
        <v>0</v>
      </c>
      <c r="AA68" s="85">
        <f t="shared" si="38"/>
        <v>0</v>
      </c>
      <c r="AB68" s="85">
        <f t="shared" si="38"/>
        <v>0</v>
      </c>
      <c r="AC68" s="85">
        <f t="shared" si="38"/>
        <v>0</v>
      </c>
      <c r="AD68" s="85">
        <f t="shared" si="38"/>
        <v>0</v>
      </c>
      <c r="AE68" s="85">
        <f t="shared" si="38"/>
        <v>0</v>
      </c>
      <c r="AF68" s="85">
        <f t="shared" si="38"/>
        <v>0</v>
      </c>
      <c r="AG68" s="85">
        <f t="shared" si="38"/>
        <v>0</v>
      </c>
      <c r="AH68" s="85">
        <f t="shared" si="38"/>
        <v>0</v>
      </c>
      <c r="AI68" s="85">
        <f t="shared" si="38"/>
        <v>0</v>
      </c>
      <c r="AJ68" s="85">
        <f t="shared" si="38"/>
        <v>0</v>
      </c>
      <c r="AK68" s="85">
        <f t="shared" si="38"/>
        <v>0</v>
      </c>
      <c r="AL68" s="85">
        <f t="shared" si="38"/>
        <v>0</v>
      </c>
      <c r="AM68" s="85">
        <f t="shared" si="38"/>
        <v>0</v>
      </c>
      <c r="AN68" s="85">
        <f t="shared" si="38"/>
        <v>0</v>
      </c>
      <c r="AO68" s="85">
        <f t="shared" si="38"/>
        <v>0</v>
      </c>
      <c r="AP68" s="85">
        <f t="shared" si="38"/>
        <v>0</v>
      </c>
      <c r="AQ68" s="85">
        <f t="shared" si="38"/>
        <v>0</v>
      </c>
      <c r="AR68" s="85">
        <f t="shared" si="38"/>
        <v>0</v>
      </c>
      <c r="AS68" s="85">
        <f t="shared" si="38"/>
        <v>0</v>
      </c>
      <c r="AT68" s="85">
        <f t="shared" si="38"/>
        <v>0</v>
      </c>
      <c r="AU68" s="85">
        <f t="shared" si="38"/>
        <v>0</v>
      </c>
      <c r="AV68" s="85">
        <f t="shared" si="38"/>
        <v>0</v>
      </c>
      <c r="AW68" s="85">
        <f t="shared" si="38"/>
        <v>0</v>
      </c>
      <c r="AX68" s="85">
        <f t="shared" si="38"/>
        <v>0</v>
      </c>
      <c r="AY68" s="85">
        <f t="shared" si="38"/>
        <v>0</v>
      </c>
      <c r="AZ68" s="85">
        <f t="shared" si="38"/>
        <v>0</v>
      </c>
      <c r="BA68" s="85">
        <f t="shared" si="38"/>
        <v>0</v>
      </c>
      <c r="BB68" s="85">
        <f t="shared" si="38"/>
        <v>0</v>
      </c>
      <c r="BC68" s="85">
        <f t="shared" si="38"/>
        <v>0</v>
      </c>
      <c r="BD68" s="82"/>
      <c r="BE68" s="82"/>
    </row>
    <row r="69" spans="1:57" ht="63" x14ac:dyDescent="0.2">
      <c r="A69" s="83" t="s">
        <v>164</v>
      </c>
      <c r="B69" s="84" t="s">
        <v>165</v>
      </c>
      <c r="C69" s="83" t="s">
        <v>78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2"/>
      <c r="BE69" s="82"/>
    </row>
    <row r="70" spans="1:57" ht="63" x14ac:dyDescent="0.2">
      <c r="A70" s="83" t="s">
        <v>166</v>
      </c>
      <c r="B70" s="84" t="s">
        <v>167</v>
      </c>
      <c r="C70" s="83" t="s">
        <v>78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0</v>
      </c>
      <c r="AG70" s="85">
        <v>0</v>
      </c>
      <c r="AH70" s="85">
        <v>0</v>
      </c>
      <c r="AI70" s="85">
        <v>0</v>
      </c>
      <c r="AJ70" s="85">
        <v>0</v>
      </c>
      <c r="AK70" s="85">
        <v>0</v>
      </c>
      <c r="AL70" s="85">
        <v>0</v>
      </c>
      <c r="AM70" s="85">
        <v>0</v>
      </c>
      <c r="AN70" s="85">
        <v>0</v>
      </c>
      <c r="AO70" s="85">
        <v>0</v>
      </c>
      <c r="AP70" s="85">
        <v>0</v>
      </c>
      <c r="AQ70" s="85">
        <v>0</v>
      </c>
      <c r="AR70" s="85">
        <v>0</v>
      </c>
      <c r="AS70" s="85">
        <v>0</v>
      </c>
      <c r="AT70" s="85">
        <v>0</v>
      </c>
      <c r="AU70" s="85">
        <v>0</v>
      </c>
      <c r="AV70" s="85">
        <v>0</v>
      </c>
      <c r="AW70" s="85">
        <v>0</v>
      </c>
      <c r="AX70" s="85">
        <v>0</v>
      </c>
      <c r="AY70" s="85">
        <v>0</v>
      </c>
      <c r="AZ70" s="85">
        <v>0</v>
      </c>
      <c r="BA70" s="85">
        <v>0</v>
      </c>
      <c r="BB70" s="85">
        <v>0</v>
      </c>
      <c r="BC70" s="85">
        <v>0</v>
      </c>
      <c r="BD70" s="82" t="e">
        <f>SUM(#REF!,#REF!,#REF!,#REF!,#REF!)</f>
        <v>#REF!</v>
      </c>
      <c r="BE70" s="82" t="e">
        <f>SUM(#REF!,#REF!,#REF!,#REF!,#REF!)</f>
        <v>#REF!</v>
      </c>
    </row>
    <row r="71" spans="1:57" ht="47.25" x14ac:dyDescent="0.2">
      <c r="A71" s="83" t="s">
        <v>168</v>
      </c>
      <c r="B71" s="84" t="s">
        <v>169</v>
      </c>
      <c r="C71" s="83" t="s">
        <v>78</v>
      </c>
      <c r="D71" s="85">
        <f>SUM(D72:D76)</f>
        <v>80.812523385024008</v>
      </c>
      <c r="E71" s="85">
        <f>SUM(E72:E76)</f>
        <v>79.645143632</v>
      </c>
      <c r="F71" s="85">
        <f t="shared" ref="F71:AC71" si="39">SUM(F72:F76)</f>
        <v>4.0257599999999982</v>
      </c>
      <c r="G71" s="85">
        <f t="shared" si="39"/>
        <v>60.256263193999992</v>
      </c>
      <c r="H71" s="85">
        <f t="shared" si="39"/>
        <v>15.173214287999999</v>
      </c>
      <c r="I71" s="85">
        <f t="shared" si="39"/>
        <v>0.18990615</v>
      </c>
      <c r="J71" s="85">
        <f t="shared" si="39"/>
        <v>9.806335193999999</v>
      </c>
      <c r="K71" s="85">
        <f t="shared" si="39"/>
        <v>1.4863999999999995</v>
      </c>
      <c r="L71" s="85">
        <f t="shared" si="39"/>
        <v>6.5806427139999997</v>
      </c>
      <c r="M71" s="85">
        <f t="shared" si="39"/>
        <v>1.6988008799999994</v>
      </c>
      <c r="N71" s="85">
        <f t="shared" si="39"/>
        <v>4.0491599999999989E-2</v>
      </c>
      <c r="O71" s="85">
        <f t="shared" si="39"/>
        <v>26.967549974000001</v>
      </c>
      <c r="P71" s="85">
        <f t="shared" si="39"/>
        <v>1.2275999999999994</v>
      </c>
      <c r="Q71" s="85">
        <f t="shared" si="39"/>
        <v>24.724034528000001</v>
      </c>
      <c r="R71" s="85">
        <f t="shared" si="39"/>
        <v>0.96915213599999994</v>
      </c>
      <c r="S71" s="85">
        <f t="shared" si="39"/>
        <v>4.6763310000000002E-2</v>
      </c>
      <c r="T71" s="85">
        <f t="shared" si="39"/>
        <v>1.098526702</v>
      </c>
      <c r="U71" s="85">
        <f t="shared" si="39"/>
        <v>-5.8199999999999946E-2</v>
      </c>
      <c r="V71" s="85">
        <f t="shared" si="39"/>
        <v>-0.8973389100000011</v>
      </c>
      <c r="W71" s="85">
        <f t="shared" si="39"/>
        <v>2.012449932</v>
      </c>
      <c r="X71" s="85">
        <f t="shared" si="39"/>
        <v>4.1615680000000002E-2</v>
      </c>
      <c r="Y71" s="85">
        <f t="shared" si="39"/>
        <v>41.772731761999992</v>
      </c>
      <c r="Z71" s="85">
        <f t="shared" si="39"/>
        <v>1.3699600000000003</v>
      </c>
      <c r="AA71" s="85">
        <f t="shared" si="39"/>
        <v>29.848924862000001</v>
      </c>
      <c r="AB71" s="85">
        <f t="shared" si="39"/>
        <v>10.492811339999999</v>
      </c>
      <c r="AC71" s="85">
        <f t="shared" si="39"/>
        <v>6.1035559999999989E-2</v>
      </c>
      <c r="AD71" s="85">
        <f>SUM(AD72:AD76)</f>
        <v>67.343769497520015</v>
      </c>
      <c r="AE71" s="85">
        <f t="shared" ref="AE71:BE71" si="40">SUM(AE72:AE76)</f>
        <v>67.530527500000005</v>
      </c>
      <c r="AF71" s="85">
        <f t="shared" si="40"/>
        <v>4.0257599999999982</v>
      </c>
      <c r="AG71" s="85">
        <f t="shared" si="40"/>
        <v>50.670516110000001</v>
      </c>
      <c r="AH71" s="85">
        <f t="shared" si="40"/>
        <v>12.64434524</v>
      </c>
      <c r="AI71" s="85">
        <f t="shared" si="40"/>
        <v>0.18990615</v>
      </c>
      <c r="AJ71" s="85">
        <f t="shared" si="40"/>
        <v>8.4766165099999995</v>
      </c>
      <c r="AK71" s="85">
        <f t="shared" si="40"/>
        <v>1.4863999999999995</v>
      </c>
      <c r="AL71" s="85">
        <f t="shared" si="40"/>
        <v>5.5340575100000002</v>
      </c>
      <c r="AM71" s="85">
        <f t="shared" si="40"/>
        <v>1.4156674</v>
      </c>
      <c r="AN71" s="85">
        <f t="shared" si="40"/>
        <v>4.0491599999999989E-2</v>
      </c>
      <c r="AO71" s="85">
        <f t="shared" si="40"/>
        <v>22.891119320000001</v>
      </c>
      <c r="AP71" s="85">
        <f t="shared" si="40"/>
        <v>1.2275999999999994</v>
      </c>
      <c r="AQ71" s="85">
        <f t="shared" si="40"/>
        <v>20.809129230000003</v>
      </c>
      <c r="AR71" s="85">
        <f t="shared" si="40"/>
        <v>0.80762677999999988</v>
      </c>
      <c r="AS71" s="85">
        <f t="shared" si="40"/>
        <v>4.6763310000000002E-2</v>
      </c>
      <c r="AT71" s="85">
        <f t="shared" si="40"/>
        <v>0.9152422600000012</v>
      </c>
      <c r="AU71" s="85">
        <f t="shared" si="40"/>
        <v>-5.8199999999999946E-2</v>
      </c>
      <c r="AV71" s="85">
        <f t="shared" si="40"/>
        <v>-0.74521502999999978</v>
      </c>
      <c r="AW71" s="85">
        <f t="shared" si="40"/>
        <v>1.6770416100000001</v>
      </c>
      <c r="AX71" s="85">
        <f t="shared" si="40"/>
        <v>4.1615680000000002E-2</v>
      </c>
      <c r="AY71" s="85">
        <f t="shared" si="40"/>
        <v>35.247549409999998</v>
      </c>
      <c r="AZ71" s="85">
        <f t="shared" si="40"/>
        <v>1.3699600000000003</v>
      </c>
      <c r="BA71" s="85">
        <f t="shared" si="40"/>
        <v>25.072544400000002</v>
      </c>
      <c r="BB71" s="85">
        <f t="shared" si="40"/>
        <v>8.7440094500000001</v>
      </c>
      <c r="BC71" s="85">
        <f t="shared" si="40"/>
        <v>6.1035559999999989E-2</v>
      </c>
      <c r="BD71" s="85" t="e">
        <f t="shared" si="40"/>
        <v>#REF!</v>
      </c>
      <c r="BE71" s="85" t="e">
        <f t="shared" si="40"/>
        <v>#REF!</v>
      </c>
    </row>
    <row r="72" spans="1:57" s="31" customFormat="1" ht="31.5" x14ac:dyDescent="0.2">
      <c r="A72" s="83" t="s">
        <v>170</v>
      </c>
      <c r="B72" s="86" t="str">
        <f>[1]I0215_1037000158513_10_69_0!B71</f>
        <v>Строительство и реконструкция сетей электроснабжения 0,4кВ</v>
      </c>
      <c r="C72" s="86" t="str">
        <f>[1]I0215_1037000158513_10_69_0!C71</f>
        <v>J_0000500016</v>
      </c>
      <c r="D72" s="85">
        <f>[1]I0215_1037000158513_10_69_0!S71</f>
        <v>37.348980140000009</v>
      </c>
      <c r="E72" s="85">
        <f t="shared" ref="E72:I76" si="41">J72+O72+T72+Y72</f>
        <v>36.424910728000008</v>
      </c>
      <c r="F72" s="85">
        <f t="shared" si="41"/>
        <v>3.0768999999999989</v>
      </c>
      <c r="G72" s="85">
        <f t="shared" si="41"/>
        <v>29.681784994000001</v>
      </c>
      <c r="H72" s="85">
        <f t="shared" si="41"/>
        <v>3.5530352039999991</v>
      </c>
      <c r="I72" s="85">
        <f t="shared" si="41"/>
        <v>0.11319052999999998</v>
      </c>
      <c r="J72" s="85">
        <f t="shared" ref="J72:J74" si="42">SUM(K72:N72)</f>
        <v>9.806335193999999</v>
      </c>
      <c r="K72" s="85">
        <v>1.4863999999999995</v>
      </c>
      <c r="L72" s="85">
        <f>6.621134314-N72</f>
        <v>6.5806427139999997</v>
      </c>
      <c r="M72" s="85">
        <v>1.6988008799999994</v>
      </c>
      <c r="N72" s="85">
        <v>4.0491599999999989E-2</v>
      </c>
      <c r="O72" s="85">
        <f t="shared" ref="O72:O74" si="43">SUM(P72:S72)</f>
        <v>25.767735376000001</v>
      </c>
      <c r="P72" s="85">
        <v>1.2275999999999994</v>
      </c>
      <c r="Q72" s="85">
        <f>23.57098324-S72</f>
        <v>23.524219930000001</v>
      </c>
      <c r="R72" s="85">
        <v>0.96915213599999994</v>
      </c>
      <c r="S72" s="85">
        <v>4.6763310000000002E-2</v>
      </c>
      <c r="T72" s="85">
        <f t="shared" ref="T72:T74" si="44">SUM(U72:X72)</f>
        <v>-6.2617579800000005</v>
      </c>
      <c r="U72" s="85">
        <f>0.2376-0.5232</f>
        <v>-0.28559999999999997</v>
      </c>
      <c r="V72" s="85">
        <v>-6.050403912000001</v>
      </c>
      <c r="W72" s="85">
        <v>6.9134652000000005E-2</v>
      </c>
      <c r="X72" s="85">
        <v>5.1112800000000002E-3</v>
      </c>
      <c r="Y72" s="85">
        <f t="shared" ref="Y72:Y76" si="45">SUM(Z72:AC72)</f>
        <v>7.1125981380000001</v>
      </c>
      <c r="Z72" s="85">
        <v>0.64850000000000019</v>
      </c>
      <c r="AA72" s="85">
        <v>5.6273262620000004</v>
      </c>
      <c r="AB72" s="85">
        <v>0.81594753599999992</v>
      </c>
      <c r="AC72" s="85">
        <v>2.0824339999999993E-2</v>
      </c>
      <c r="AD72" s="85">
        <f>[1]I0215_1037000158513_12_69_0!K71</f>
        <v>31.124150120000003</v>
      </c>
      <c r="AE72" s="85">
        <f t="shared" ref="AE72:AI76" si="46">AJ72+AO72+AT72+AY72</f>
        <v>31.165180370000002</v>
      </c>
      <c r="AF72" s="85">
        <f t="shared" si="46"/>
        <v>3.0768999999999989</v>
      </c>
      <c r="AG72" s="85">
        <f t="shared" si="46"/>
        <v>25.014227170000005</v>
      </c>
      <c r="AH72" s="85">
        <f t="shared" si="46"/>
        <v>2.96086267</v>
      </c>
      <c r="AI72" s="85">
        <f t="shared" si="46"/>
        <v>0.11319052999999998</v>
      </c>
      <c r="AJ72" s="85">
        <f t="shared" ref="AJ72:AJ74" si="47">SUM(AK72:AN72)</f>
        <v>8.4766165099999995</v>
      </c>
      <c r="AK72" s="85">
        <v>1.4863999999999995</v>
      </c>
      <c r="AL72" s="85">
        <f>5.57454911-AN72</f>
        <v>5.5340575100000002</v>
      </c>
      <c r="AM72" s="85">
        <v>1.4156674</v>
      </c>
      <c r="AN72" s="85">
        <v>4.0491599999999989E-2</v>
      </c>
      <c r="AO72" s="85">
        <f t="shared" ref="AO72:AO74" si="48">SUM(AP72:AS72)</f>
        <v>21.88431636</v>
      </c>
      <c r="AP72" s="85">
        <v>1.2275999999999994</v>
      </c>
      <c r="AQ72" s="85">
        <f>19.84908958-AS72</f>
        <v>19.802326270000002</v>
      </c>
      <c r="AR72" s="85">
        <v>0.80762677999999988</v>
      </c>
      <c r="AS72" s="85">
        <f>0.04547823+0.00085672+0.00042836</f>
        <v>4.6763310000000002E-2</v>
      </c>
      <c r="AT72" s="85">
        <f t="shared" ref="AT72:AT74" si="49">SUM(AU72:AX72)</f>
        <v>-5.2641619299999984</v>
      </c>
      <c r="AU72" s="85">
        <f>0.2376-0.5232</f>
        <v>-0.28559999999999997</v>
      </c>
      <c r="AV72" s="85">
        <f>1.63373186+0.00232892+0.0011041-6.67805963-0.00039067</f>
        <v>-5.0412854199999995</v>
      </c>
      <c r="AW72" s="85">
        <v>5.7612209999999997E-2</v>
      </c>
      <c r="AX72" s="85">
        <f>0.00639636-0.00128508</f>
        <v>5.1112800000000002E-3</v>
      </c>
      <c r="AY72" s="85">
        <f t="shared" ref="AY72:AY76" si="50">SUM(AZ72:BC72)</f>
        <v>6.0684094300000009</v>
      </c>
      <c r="AZ72" s="85">
        <v>0.64850000000000019</v>
      </c>
      <c r="BA72" s="85">
        <v>4.7191288100000008</v>
      </c>
      <c r="BB72" s="85">
        <v>0.67995628000000008</v>
      </c>
      <c r="BC72" s="85">
        <v>2.0824339999999993E-2</v>
      </c>
      <c r="BD72" s="89"/>
      <c r="BE72" s="89"/>
    </row>
    <row r="73" spans="1:57" ht="63" x14ac:dyDescent="0.2">
      <c r="A73" s="83" t="s">
        <v>171</v>
      </c>
      <c r="B73" s="86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3" s="86" t="str">
        <f>[1]I0215_1037000158513_10_69_0!C72</f>
        <v>J_100456002</v>
      </c>
      <c r="D73" s="85">
        <f>[1]I0215_1037000158513_10_69_0!S72</f>
        <v>7.3021316000000001</v>
      </c>
      <c r="E73" s="85">
        <f t="shared" si="41"/>
        <v>7.3602846820000005</v>
      </c>
      <c r="F73" s="85">
        <f t="shared" si="41"/>
        <v>0.22740000000000002</v>
      </c>
      <c r="G73" s="85">
        <f t="shared" si="41"/>
        <v>5.153065002</v>
      </c>
      <c r="H73" s="85">
        <f t="shared" si="41"/>
        <v>1.94331528</v>
      </c>
      <c r="I73" s="85">
        <f t="shared" si="41"/>
        <v>3.6504399999999999E-2</v>
      </c>
      <c r="J73" s="85">
        <f t="shared" si="42"/>
        <v>0</v>
      </c>
      <c r="K73" s="85">
        <v>0</v>
      </c>
      <c r="L73" s="85">
        <v>0</v>
      </c>
      <c r="M73" s="85">
        <v>0</v>
      </c>
      <c r="N73" s="85">
        <v>0</v>
      </c>
      <c r="O73" s="85">
        <f t="shared" si="43"/>
        <v>0</v>
      </c>
      <c r="P73" s="85">
        <v>0</v>
      </c>
      <c r="Q73" s="85">
        <v>0</v>
      </c>
      <c r="R73" s="85">
        <v>0</v>
      </c>
      <c r="S73" s="85">
        <v>0</v>
      </c>
      <c r="T73" s="85">
        <f t="shared" si="44"/>
        <v>7.3602846820000005</v>
      </c>
      <c r="U73" s="85">
        <v>0.22740000000000002</v>
      </c>
      <c r="V73" s="85">
        <f>5.056191792+0.01109733+0.0714799*1.2</f>
        <v>5.153065002</v>
      </c>
      <c r="W73" s="85">
        <v>1.94331528</v>
      </c>
      <c r="X73" s="85">
        <v>3.6504399999999999E-2</v>
      </c>
      <c r="Y73" s="85">
        <f t="shared" si="45"/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f>[1]I0215_1037000158513_12_69_0!K72</f>
        <v>6.0851096699999996</v>
      </c>
      <c r="AE73" s="85">
        <f t="shared" si="46"/>
        <v>6.1794041899999996</v>
      </c>
      <c r="AF73" s="85">
        <f t="shared" si="46"/>
        <v>0.22740000000000002</v>
      </c>
      <c r="AG73" s="85">
        <f t="shared" si="46"/>
        <v>4.2960703899999997</v>
      </c>
      <c r="AH73" s="85">
        <f t="shared" si="46"/>
        <v>1.6194294</v>
      </c>
      <c r="AI73" s="85">
        <f t="shared" si="46"/>
        <v>3.6504399999999999E-2</v>
      </c>
      <c r="AJ73" s="85">
        <f t="shared" si="47"/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f t="shared" si="48"/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f t="shared" si="49"/>
        <v>6.1794041899999996</v>
      </c>
      <c r="AU73" s="85">
        <v>0.22740000000000002</v>
      </c>
      <c r="AV73" s="85">
        <f>4.21349316+0.01109733+0.0714799</f>
        <v>4.2960703899999997</v>
      </c>
      <c r="AW73" s="85">
        <v>1.6194294</v>
      </c>
      <c r="AX73" s="85">
        <v>3.6504399999999999E-2</v>
      </c>
      <c r="AY73" s="85">
        <f t="shared" si="50"/>
        <v>0</v>
      </c>
      <c r="AZ73" s="85">
        <v>0</v>
      </c>
      <c r="BA73" s="85">
        <v>0</v>
      </c>
      <c r="BB73" s="85">
        <v>0</v>
      </c>
      <c r="BC73" s="85">
        <v>0</v>
      </c>
      <c r="BD73" s="82"/>
      <c r="BE73" s="82"/>
    </row>
    <row r="74" spans="1:57" ht="15.75" x14ac:dyDescent="0.2">
      <c r="A74" s="83" t="s">
        <v>172</v>
      </c>
      <c r="B74" s="86" t="str">
        <f>[1]I0215_1037000158513_10_69_0!B73</f>
        <v>Установка трансформаторов в ТП</v>
      </c>
      <c r="C74" s="86" t="str">
        <f>[1]I0215_1037000158513_10_69_0!C73</f>
        <v>J_0200000018</v>
      </c>
      <c r="D74" s="85">
        <f>[1]I0215_1037000158513_10_69_0!S73</f>
        <v>11.84179292</v>
      </c>
      <c r="E74" s="85">
        <f t="shared" si="41"/>
        <v>11.622311591999997</v>
      </c>
      <c r="F74" s="85">
        <f t="shared" si="41"/>
        <v>0</v>
      </c>
      <c r="G74" s="85">
        <f t="shared" si="41"/>
        <v>2.2064092979999996</v>
      </c>
      <c r="H74" s="85">
        <f t="shared" si="41"/>
        <v>9.3951182639999988</v>
      </c>
      <c r="I74" s="85">
        <f t="shared" si="41"/>
        <v>2.0784029999999998E-2</v>
      </c>
      <c r="J74" s="85">
        <f t="shared" si="42"/>
        <v>0</v>
      </c>
      <c r="K74" s="85">
        <v>0</v>
      </c>
      <c r="L74" s="85">
        <v>0</v>
      </c>
      <c r="M74" s="85">
        <v>0</v>
      </c>
      <c r="N74" s="85">
        <v>0</v>
      </c>
      <c r="O74" s="85">
        <f t="shared" si="43"/>
        <v>1.1998145979999999</v>
      </c>
      <c r="P74" s="85">
        <v>0</v>
      </c>
      <c r="Q74" s="85">
        <v>1.1998145979999999</v>
      </c>
      <c r="R74" s="85">
        <v>0</v>
      </c>
      <c r="S74" s="85">
        <v>0</v>
      </c>
      <c r="T74" s="85">
        <f t="shared" si="44"/>
        <v>0</v>
      </c>
      <c r="U74" s="85">
        <v>0</v>
      </c>
      <c r="V74" s="85">
        <v>0</v>
      </c>
      <c r="W74" s="85">
        <v>0</v>
      </c>
      <c r="X74" s="85">
        <v>0</v>
      </c>
      <c r="Y74" s="85">
        <f t="shared" si="45"/>
        <v>10.422496993999998</v>
      </c>
      <c r="Z74" s="85">
        <v>0</v>
      </c>
      <c r="AA74" s="85">
        <v>1.0065947</v>
      </c>
      <c r="AB74" s="85">
        <v>9.3951182639999988</v>
      </c>
      <c r="AC74" s="85">
        <v>2.0784029999999998E-2</v>
      </c>
      <c r="AD74" s="85">
        <f>[1]I0215_1037000158513_12_69_0!K73</f>
        <v>9.8681607699999994</v>
      </c>
      <c r="AE74" s="85">
        <f t="shared" si="46"/>
        <v>9.8634469100000004</v>
      </c>
      <c r="AF74" s="85">
        <f t="shared" si="46"/>
        <v>0</v>
      </c>
      <c r="AG74" s="85">
        <f t="shared" si="46"/>
        <v>2.0133976599999999</v>
      </c>
      <c r="AH74" s="85">
        <f t="shared" si="46"/>
        <v>7.8292652199999999</v>
      </c>
      <c r="AI74" s="85">
        <f t="shared" si="46"/>
        <v>2.0784029999999998E-2</v>
      </c>
      <c r="AJ74" s="85">
        <f t="shared" si="47"/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f t="shared" si="48"/>
        <v>1.0068029599999999</v>
      </c>
      <c r="AP74" s="85">
        <v>0</v>
      </c>
      <c r="AQ74" s="85">
        <v>1.0068029599999999</v>
      </c>
      <c r="AR74" s="85">
        <v>0</v>
      </c>
      <c r="AS74" s="85">
        <v>0</v>
      </c>
      <c r="AT74" s="85">
        <f t="shared" si="49"/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f t="shared" si="50"/>
        <v>8.8566439500000005</v>
      </c>
      <c r="AZ74" s="85">
        <v>0</v>
      </c>
      <c r="BA74" s="85">
        <v>1.0065947</v>
      </c>
      <c r="BB74" s="85">
        <v>7.8292652199999999</v>
      </c>
      <c r="BC74" s="85">
        <v>2.0784029999999998E-2</v>
      </c>
      <c r="BD74" s="82" t="e">
        <f>SUM(#REF!,#REF!,#REF!,#REF!,#REF!)</f>
        <v>#REF!</v>
      </c>
      <c r="BE74" s="82" t="e">
        <f>SUM(#REF!,#REF!,#REF!,#REF!,#REF!)</f>
        <v>#REF!</v>
      </c>
    </row>
    <row r="75" spans="1:57" ht="47.25" x14ac:dyDescent="0.2">
      <c r="A75" s="83" t="s">
        <v>173</v>
      </c>
      <c r="B75" s="86" t="str">
        <f>[1]I0215_1037000158513_10_69_0!B74</f>
        <v>Обеспечение надежности и бесперебойности электроснабжения потребителей ПС ДСЗ</v>
      </c>
      <c r="C75" s="86" t="str">
        <f>[1]I0215_1037000158513_10_69_0!C74</f>
        <v>J_0004000061</v>
      </c>
      <c r="D75" s="85">
        <f>[1]I0215_1037000158513_10_69_0!S74</f>
        <v>19.934386549056001</v>
      </c>
      <c r="E75" s="85">
        <f t="shared" si="41"/>
        <v>19.872548183999996</v>
      </c>
      <c r="F75" s="85">
        <f t="shared" si="41"/>
        <v>0.57273000000000007</v>
      </c>
      <c r="G75" s="85">
        <f t="shared" si="41"/>
        <v>19.296702929999999</v>
      </c>
      <c r="H75" s="85">
        <f t="shared" si="41"/>
        <v>8.6948400000000001E-4</v>
      </c>
      <c r="I75" s="85">
        <f t="shared" si="41"/>
        <v>2.2457699999999998E-3</v>
      </c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>
        <f t="shared" si="45"/>
        <v>19.872548183999996</v>
      </c>
      <c r="Z75" s="85">
        <v>0.57273000000000007</v>
      </c>
      <c r="AA75" s="85">
        <v>19.296702929999999</v>
      </c>
      <c r="AB75" s="85">
        <v>8.6948400000000001E-4</v>
      </c>
      <c r="AC75" s="85">
        <v>2.2457699999999998E-3</v>
      </c>
      <c r="AD75" s="85">
        <f>[1]I0215_1037000158513_12_69_0!K74</f>
        <v>16.611988790880002</v>
      </c>
      <c r="AE75" s="85">
        <f t="shared" si="46"/>
        <v>16.656399899999997</v>
      </c>
      <c r="AF75" s="85">
        <f t="shared" si="46"/>
        <v>0.57273000000000007</v>
      </c>
      <c r="AG75" s="85">
        <f t="shared" si="46"/>
        <v>16.080699559999999</v>
      </c>
      <c r="AH75" s="85">
        <f t="shared" si="46"/>
        <v>7.2457000000000001E-4</v>
      </c>
      <c r="AI75" s="85">
        <f t="shared" si="46"/>
        <v>2.2457699999999998E-3</v>
      </c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>
        <f t="shared" si="50"/>
        <v>16.656399899999997</v>
      </c>
      <c r="AZ75" s="85">
        <v>0.57273000000000007</v>
      </c>
      <c r="BA75" s="85">
        <v>16.080699559999999</v>
      </c>
      <c r="BB75" s="85">
        <v>7.2457000000000001E-4</v>
      </c>
      <c r="BC75" s="85">
        <v>2.2457699999999998E-3</v>
      </c>
      <c r="BD75" s="82"/>
      <c r="BE75" s="82"/>
    </row>
    <row r="76" spans="1:57" ht="31.5" x14ac:dyDescent="0.2">
      <c r="A76" s="83" t="s">
        <v>174</v>
      </c>
      <c r="B76" s="86" t="str">
        <f>[1]I0215_1037000158513_10_69_0!B75</f>
        <v>Вынос ВЛ-10кВ от ТП 116 до ТП 114а с частных территорий</v>
      </c>
      <c r="C76" s="86" t="str">
        <f>[1]I0215_1037000158513_10_69_0!C75</f>
        <v>J_0004500062</v>
      </c>
      <c r="D76" s="85">
        <f>[1]I0215_1037000158513_10_69_0!S75</f>
        <v>4.3852321759680004</v>
      </c>
      <c r="E76" s="85">
        <f t="shared" si="41"/>
        <v>4.3650884460000006</v>
      </c>
      <c r="F76" s="85">
        <f t="shared" si="41"/>
        <v>0.14873</v>
      </c>
      <c r="G76" s="85">
        <f t="shared" si="41"/>
        <v>3.9183009700000002</v>
      </c>
      <c r="H76" s="85">
        <f t="shared" si="41"/>
        <v>0.28087605599999999</v>
      </c>
      <c r="I76" s="85">
        <f t="shared" si="41"/>
        <v>1.7181419999999999E-2</v>
      </c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>
        <f t="shared" si="45"/>
        <v>4.3650884460000006</v>
      </c>
      <c r="Z76" s="85">
        <v>0.14873</v>
      </c>
      <c r="AA76" s="85">
        <v>3.9183009700000002</v>
      </c>
      <c r="AB76" s="85">
        <v>0.28087605599999999</v>
      </c>
      <c r="AC76" s="85">
        <v>1.7181419999999999E-2</v>
      </c>
      <c r="AD76" s="85">
        <f>[1]I0215_1037000158513_12_69_0!K75</f>
        <v>3.6543601466400002</v>
      </c>
      <c r="AE76" s="85">
        <f t="shared" si="46"/>
        <v>3.6660961300000001</v>
      </c>
      <c r="AF76" s="85">
        <f t="shared" si="46"/>
        <v>0.14873</v>
      </c>
      <c r="AG76" s="85">
        <f t="shared" si="46"/>
        <v>3.2661213300000003</v>
      </c>
      <c r="AH76" s="85">
        <f t="shared" si="46"/>
        <v>0.23406337999999999</v>
      </c>
      <c r="AI76" s="85">
        <f t="shared" si="46"/>
        <v>1.7181419999999999E-2</v>
      </c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>
        <f t="shared" si="50"/>
        <v>3.6660961300000001</v>
      </c>
      <c r="AZ76" s="85">
        <v>0.14873</v>
      </c>
      <c r="BA76" s="85">
        <v>3.2661213300000003</v>
      </c>
      <c r="BB76" s="85">
        <v>0.23406337999999999</v>
      </c>
      <c r="BC76" s="85">
        <v>1.7181419999999999E-2</v>
      </c>
      <c r="BD76" s="82"/>
      <c r="BE76" s="82"/>
    </row>
    <row r="77" spans="1:57" ht="47.25" x14ac:dyDescent="0.2">
      <c r="A77" s="83" t="s">
        <v>175</v>
      </c>
      <c r="B77" s="84" t="s">
        <v>176</v>
      </c>
      <c r="C77" s="83" t="s">
        <v>78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2" t="e">
        <f>SUM(#REF!,#REF!,#REF!,#REF!,#REF!)</f>
        <v>#REF!</v>
      </c>
      <c r="BE77" s="82" t="e">
        <f>SUM(#REF!,#REF!,#REF!,#REF!,#REF!)</f>
        <v>#REF!</v>
      </c>
    </row>
    <row r="78" spans="1:57" ht="31.5" x14ac:dyDescent="0.2">
      <c r="A78" s="83" t="s">
        <v>177</v>
      </c>
      <c r="B78" s="84" t="s">
        <v>178</v>
      </c>
      <c r="C78" s="83" t="s">
        <v>78</v>
      </c>
      <c r="D78" s="85">
        <f t="shared" ref="D78:BC78" si="51">SUM(D79:D83)</f>
        <v>93.045356229657187</v>
      </c>
      <c r="E78" s="85">
        <f t="shared" si="51"/>
        <v>155.075651268</v>
      </c>
      <c r="F78" s="85">
        <f t="shared" si="51"/>
        <v>0.15100000000000002</v>
      </c>
      <c r="G78" s="85">
        <f t="shared" si="51"/>
        <v>118.63503173199999</v>
      </c>
      <c r="H78" s="85">
        <f t="shared" si="51"/>
        <v>2.3172445439999998</v>
      </c>
      <c r="I78" s="85">
        <f t="shared" si="51"/>
        <v>33.972374991999999</v>
      </c>
      <c r="J78" s="85">
        <f t="shared" si="51"/>
        <v>11.4</v>
      </c>
      <c r="K78" s="85">
        <f t="shared" si="51"/>
        <v>0</v>
      </c>
      <c r="L78" s="85">
        <f t="shared" si="51"/>
        <v>0</v>
      </c>
      <c r="M78" s="85">
        <f t="shared" si="51"/>
        <v>0</v>
      </c>
      <c r="N78" s="85">
        <f t="shared" si="51"/>
        <v>11.4</v>
      </c>
      <c r="O78" s="85">
        <f t="shared" si="51"/>
        <v>1.4964500000000001</v>
      </c>
      <c r="P78" s="85">
        <f t="shared" si="51"/>
        <v>5.1000000000000004E-2</v>
      </c>
      <c r="Q78" s="85">
        <f t="shared" si="51"/>
        <v>6.0000000000000001E-3</v>
      </c>
      <c r="R78" s="85">
        <f t="shared" si="51"/>
        <v>0</v>
      </c>
      <c r="S78" s="85">
        <f t="shared" si="51"/>
        <v>1.4394500000000001</v>
      </c>
      <c r="T78" s="85">
        <f t="shared" si="51"/>
        <v>61.805795691999997</v>
      </c>
      <c r="U78" s="85">
        <f t="shared" si="51"/>
        <v>0.1</v>
      </c>
      <c r="V78" s="85">
        <f t="shared" si="51"/>
        <v>60.460180691999994</v>
      </c>
      <c r="W78" s="85">
        <f t="shared" si="51"/>
        <v>0</v>
      </c>
      <c r="X78" s="85">
        <f t="shared" si="51"/>
        <v>1.2456149999999999</v>
      </c>
      <c r="Y78" s="85">
        <f t="shared" si="51"/>
        <v>80.373405575999996</v>
      </c>
      <c r="Z78" s="85">
        <f t="shared" si="51"/>
        <v>0</v>
      </c>
      <c r="AA78" s="85">
        <f t="shared" si="51"/>
        <v>58.168851039999993</v>
      </c>
      <c r="AB78" s="85">
        <f t="shared" si="51"/>
        <v>2.3172445439999998</v>
      </c>
      <c r="AC78" s="85">
        <f t="shared" si="51"/>
        <v>19.887309991999999</v>
      </c>
      <c r="AD78" s="85">
        <f t="shared" si="51"/>
        <v>78.20446352138103</v>
      </c>
      <c r="AE78" s="85">
        <f t="shared" si="51"/>
        <v>130.16040834</v>
      </c>
      <c r="AF78" s="85">
        <f t="shared" si="51"/>
        <v>0.12583332999999999</v>
      </c>
      <c r="AG78" s="85">
        <f t="shared" si="51"/>
        <v>99.126558729999999</v>
      </c>
      <c r="AH78" s="85">
        <f t="shared" si="51"/>
        <v>1.9310371200000001</v>
      </c>
      <c r="AI78" s="85">
        <f t="shared" si="51"/>
        <v>28.976979159999999</v>
      </c>
      <c r="AJ78" s="85">
        <f t="shared" si="51"/>
        <v>9.5</v>
      </c>
      <c r="AK78" s="85">
        <f t="shared" si="51"/>
        <v>0</v>
      </c>
      <c r="AL78" s="85">
        <f t="shared" si="51"/>
        <v>0</v>
      </c>
      <c r="AM78" s="85">
        <f t="shared" si="51"/>
        <v>0</v>
      </c>
      <c r="AN78" s="85">
        <f t="shared" si="51"/>
        <v>9.5</v>
      </c>
      <c r="AO78" s="85">
        <f t="shared" si="51"/>
        <v>1.4879499999999999</v>
      </c>
      <c r="AP78" s="85">
        <f t="shared" si="51"/>
        <v>4.2500000000000003E-2</v>
      </c>
      <c r="AQ78" s="85">
        <f t="shared" si="51"/>
        <v>6.0000000000000001E-3</v>
      </c>
      <c r="AR78" s="85">
        <f t="shared" si="51"/>
        <v>0</v>
      </c>
      <c r="AS78" s="85">
        <f t="shared" si="51"/>
        <v>1.4394499999999999</v>
      </c>
      <c r="AT78" s="85">
        <f t="shared" si="51"/>
        <v>51.599254739999999</v>
      </c>
      <c r="AU78" s="85">
        <f t="shared" si="51"/>
        <v>8.3333329999999997E-2</v>
      </c>
      <c r="AV78" s="85">
        <f t="shared" si="51"/>
        <v>50.38448391</v>
      </c>
      <c r="AW78" s="85">
        <f t="shared" si="51"/>
        <v>0</v>
      </c>
      <c r="AX78" s="85">
        <f t="shared" si="51"/>
        <v>1.1314375000000001</v>
      </c>
      <c r="AY78" s="85">
        <f t="shared" si="51"/>
        <v>67.573203599999999</v>
      </c>
      <c r="AZ78" s="85">
        <f t="shared" si="51"/>
        <v>0</v>
      </c>
      <c r="BA78" s="85">
        <f t="shared" si="51"/>
        <v>48.736074819999992</v>
      </c>
      <c r="BB78" s="85">
        <f t="shared" si="51"/>
        <v>1.9310371200000001</v>
      </c>
      <c r="BC78" s="85">
        <f t="shared" si="51"/>
        <v>16.906091660000001</v>
      </c>
      <c r="BD78" s="82" t="e">
        <f>SUM(#REF!,#REF!,#REF!,#REF!,#REF!)</f>
        <v>#REF!</v>
      </c>
      <c r="BE78" s="82" t="e">
        <f>SUM(#REF!,#REF!,#REF!,#REF!,#REF!)</f>
        <v>#REF!</v>
      </c>
    </row>
    <row r="79" spans="1:57" s="31" customFormat="1" ht="15.75" x14ac:dyDescent="0.2">
      <c r="A79" s="83" t="s">
        <v>179</v>
      </c>
      <c r="B79" s="86" t="str">
        <f>[1]I0215_1037000158513_10_69_0!B78</f>
        <v>Приобретение автогидроподъемника</v>
      </c>
      <c r="C79" s="86" t="str">
        <f>[1]I0215_1037000158513_10_69_0!C78</f>
        <v>J_0000007038</v>
      </c>
      <c r="D79" s="85">
        <f>[1]I0215_1037000158513_10_69_0!S78</f>
        <v>17.14</v>
      </c>
      <c r="E79" s="85">
        <f t="shared" ref="E79:I83" si="52">J79+O79+T79+Y79</f>
        <v>17.089999991999999</v>
      </c>
      <c r="F79" s="85">
        <f t="shared" si="52"/>
        <v>0</v>
      </c>
      <c r="G79" s="85">
        <f t="shared" si="52"/>
        <v>0</v>
      </c>
      <c r="H79" s="85">
        <f t="shared" si="52"/>
        <v>0</v>
      </c>
      <c r="I79" s="85">
        <f t="shared" si="52"/>
        <v>17.089999991999999</v>
      </c>
      <c r="J79" s="85">
        <f t="shared" ref="J79:J83" si="53">SUM(K79:N79)</f>
        <v>0</v>
      </c>
      <c r="K79" s="85">
        <v>0</v>
      </c>
      <c r="L79" s="85">
        <v>0</v>
      </c>
      <c r="M79" s="85">
        <v>0</v>
      </c>
      <c r="N79" s="85">
        <f>AN79*1.2</f>
        <v>0</v>
      </c>
      <c r="O79" s="85">
        <f t="shared" ref="O79:O83" si="54">SUM(P79:S79)</f>
        <v>0</v>
      </c>
      <c r="P79" s="85">
        <v>0</v>
      </c>
      <c r="Q79" s="85">
        <v>0</v>
      </c>
      <c r="R79" s="85">
        <v>0</v>
      </c>
      <c r="S79" s="85">
        <v>0</v>
      </c>
      <c r="T79" s="85">
        <f t="shared" ref="T79:T83" si="55">SUM(U79:X79)</f>
        <v>0</v>
      </c>
      <c r="U79" s="85">
        <v>0</v>
      </c>
      <c r="V79" s="85">
        <v>0</v>
      </c>
      <c r="W79" s="85">
        <v>0</v>
      </c>
      <c r="X79" s="85">
        <v>0</v>
      </c>
      <c r="Y79" s="85">
        <f t="shared" ref="Y79:Y83" si="56">SUM(Z79:AC79)</f>
        <v>17.089999991999999</v>
      </c>
      <c r="Z79" s="85">
        <v>0</v>
      </c>
      <c r="AA79" s="85">
        <v>0</v>
      </c>
      <c r="AB79" s="85">
        <v>0</v>
      </c>
      <c r="AC79" s="85">
        <v>17.089999991999999</v>
      </c>
      <c r="AD79" s="85">
        <f>[1]I0215_1037000158513_12_69_0!K78</f>
        <v>14.283333333333335</v>
      </c>
      <c r="AE79" s="85">
        <f t="shared" ref="AE79:AI83" si="57">AJ79+AO79+AT79+AY79</f>
        <v>14.24166666</v>
      </c>
      <c r="AF79" s="85">
        <f t="shared" si="57"/>
        <v>0</v>
      </c>
      <c r="AG79" s="85">
        <f t="shared" si="57"/>
        <v>0</v>
      </c>
      <c r="AH79" s="85">
        <f t="shared" si="57"/>
        <v>0</v>
      </c>
      <c r="AI79" s="85">
        <f t="shared" si="57"/>
        <v>14.24166666</v>
      </c>
      <c r="AJ79" s="85">
        <f t="shared" ref="AJ79:AJ83" si="58">SUM(AK79:AN79)</f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f t="shared" ref="AO79:AO83" si="59">SUM(AP79:AS79)</f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f t="shared" ref="AT79:AT83" si="60">SUM(AU79:AX79)</f>
        <v>0</v>
      </c>
      <c r="AU79" s="85">
        <v>0</v>
      </c>
      <c r="AV79" s="85">
        <v>0</v>
      </c>
      <c r="AW79" s="85">
        <v>0</v>
      </c>
      <c r="AX79" s="85">
        <v>0</v>
      </c>
      <c r="AY79" s="85">
        <f t="shared" ref="AY79:AY83" si="61">SUM(AZ79:BC79)</f>
        <v>14.24166666</v>
      </c>
      <c r="AZ79" s="85">
        <v>0</v>
      </c>
      <c r="BA79" s="85">
        <v>0</v>
      </c>
      <c r="BB79" s="85">
        <v>0</v>
      </c>
      <c r="BC79" s="85">
        <v>14.24166666</v>
      </c>
      <c r="BD79" s="89"/>
      <c r="BE79" s="89"/>
    </row>
    <row r="80" spans="1:57" s="31" customFormat="1" ht="31.5" x14ac:dyDescent="0.2">
      <c r="A80" s="83" t="s">
        <v>180</v>
      </c>
      <c r="B80" s="86" t="str">
        <f>[1]I0215_1037000158513_10_69_0!B79</f>
        <v>Приобретение информационно-вычислительной техники</v>
      </c>
      <c r="C80" s="86" t="str">
        <f>[1]I0215_1037000158513_10_69_0!C79</f>
        <v>J_0000000814</v>
      </c>
      <c r="D80" s="85">
        <f>[1]I0215_1037000158513_10_69_0!S79</f>
        <v>1.5915946000000001</v>
      </c>
      <c r="E80" s="85">
        <f t="shared" si="52"/>
        <v>1.58416749</v>
      </c>
      <c r="F80" s="85">
        <f t="shared" si="52"/>
        <v>0</v>
      </c>
      <c r="G80" s="85">
        <f t="shared" si="52"/>
        <v>1.9224899999999998E-3</v>
      </c>
      <c r="H80" s="85">
        <f t="shared" si="52"/>
        <v>9.9869999999999987E-2</v>
      </c>
      <c r="I80" s="85">
        <f t="shared" si="52"/>
        <v>1.4823750000000002</v>
      </c>
      <c r="J80" s="85">
        <f t="shared" si="53"/>
        <v>0</v>
      </c>
      <c r="K80" s="85">
        <v>0</v>
      </c>
      <c r="L80" s="85">
        <v>0</v>
      </c>
      <c r="M80" s="85">
        <v>0</v>
      </c>
      <c r="N80" s="85">
        <f t="shared" ref="N80:N81" si="62">AN80*1.2</f>
        <v>0</v>
      </c>
      <c r="O80" s="85">
        <f t="shared" si="54"/>
        <v>0</v>
      </c>
      <c r="P80" s="85">
        <v>0</v>
      </c>
      <c r="Q80" s="85">
        <v>0</v>
      </c>
      <c r="R80" s="85">
        <v>0</v>
      </c>
      <c r="S80" s="85">
        <v>0</v>
      </c>
      <c r="T80" s="85">
        <f t="shared" si="55"/>
        <v>0.68506500000000004</v>
      </c>
      <c r="U80" s="85">
        <v>0</v>
      </c>
      <c r="V80" s="85">
        <v>0</v>
      </c>
      <c r="W80" s="85">
        <v>0</v>
      </c>
      <c r="X80" s="85">
        <v>0.68506500000000004</v>
      </c>
      <c r="Y80" s="85">
        <f t="shared" si="56"/>
        <v>0.89910249000000009</v>
      </c>
      <c r="Z80" s="85">
        <v>0</v>
      </c>
      <c r="AA80" s="85">
        <v>1.9224899999999998E-3</v>
      </c>
      <c r="AB80" s="85">
        <v>9.9869999999999987E-2</v>
      </c>
      <c r="AC80" s="85">
        <v>0.79731000000000007</v>
      </c>
      <c r="AD80" s="85">
        <f>[1]I0215_1037000158513_12_69_0!K79</f>
        <v>1.32632883</v>
      </c>
      <c r="AE80" s="85">
        <f t="shared" si="57"/>
        <v>1.32045999</v>
      </c>
      <c r="AF80" s="85">
        <f t="shared" si="57"/>
        <v>0</v>
      </c>
      <c r="AG80" s="85">
        <f t="shared" si="57"/>
        <v>1.9224899999999998E-3</v>
      </c>
      <c r="AH80" s="85">
        <f t="shared" si="57"/>
        <v>8.3224999999999993E-2</v>
      </c>
      <c r="AI80" s="85">
        <f t="shared" si="57"/>
        <v>1.2353125</v>
      </c>
      <c r="AJ80" s="85">
        <f t="shared" si="58"/>
        <v>0</v>
      </c>
      <c r="AK80" s="85">
        <v>0</v>
      </c>
      <c r="AL80" s="85">
        <v>0</v>
      </c>
      <c r="AM80" s="85">
        <v>0</v>
      </c>
      <c r="AN80" s="85">
        <v>0</v>
      </c>
      <c r="AO80" s="85">
        <f t="shared" si="59"/>
        <v>0</v>
      </c>
      <c r="AP80" s="85">
        <v>0</v>
      </c>
      <c r="AQ80" s="85">
        <v>0</v>
      </c>
      <c r="AR80" s="85">
        <v>0</v>
      </c>
      <c r="AS80" s="85">
        <v>0</v>
      </c>
      <c r="AT80" s="85">
        <f t="shared" si="60"/>
        <v>0.57088749999999999</v>
      </c>
      <c r="AU80" s="85">
        <v>0</v>
      </c>
      <c r="AV80" s="85">
        <v>0</v>
      </c>
      <c r="AW80" s="85">
        <v>0</v>
      </c>
      <c r="AX80" s="85">
        <v>0.57088749999999999</v>
      </c>
      <c r="AY80" s="85">
        <f t="shared" si="61"/>
        <v>0.74957249000000004</v>
      </c>
      <c r="AZ80" s="85">
        <v>0</v>
      </c>
      <c r="BA80" s="85">
        <v>1.9224899999999998E-3</v>
      </c>
      <c r="BB80" s="85">
        <v>8.3224999999999993E-2</v>
      </c>
      <c r="BC80" s="85">
        <v>0.66442500000000004</v>
      </c>
      <c r="BD80" s="89"/>
      <c r="BE80" s="89"/>
    </row>
    <row r="81" spans="1:58" ht="31.5" x14ac:dyDescent="0.2">
      <c r="A81" s="83" t="s">
        <v>181</v>
      </c>
      <c r="B81" s="86" t="str">
        <f>[1]I0215_1037000158513_10_69_0!B80</f>
        <v>Приобретение передвижной парообразующей установки</v>
      </c>
      <c r="C81" s="86" t="str">
        <f>[1]I0215_1037000158513_10_69_0!C80</f>
        <v>J_0000007063</v>
      </c>
      <c r="D81" s="85">
        <f>[1]I0215_1037000158513_10_69_0!S80</f>
        <v>10.75</v>
      </c>
      <c r="E81" s="85">
        <f t="shared" si="52"/>
        <v>11.4</v>
      </c>
      <c r="F81" s="85">
        <f t="shared" si="52"/>
        <v>0</v>
      </c>
      <c r="G81" s="85">
        <f t="shared" si="52"/>
        <v>0</v>
      </c>
      <c r="H81" s="85">
        <f t="shared" si="52"/>
        <v>0</v>
      </c>
      <c r="I81" s="85">
        <f t="shared" si="52"/>
        <v>11.4</v>
      </c>
      <c r="J81" s="85">
        <f t="shared" si="53"/>
        <v>11.4</v>
      </c>
      <c r="K81" s="85">
        <v>0</v>
      </c>
      <c r="L81" s="85">
        <v>0</v>
      </c>
      <c r="M81" s="85">
        <v>0</v>
      </c>
      <c r="N81" s="85">
        <f t="shared" si="62"/>
        <v>11.4</v>
      </c>
      <c r="O81" s="85">
        <f t="shared" si="54"/>
        <v>0</v>
      </c>
      <c r="P81" s="85">
        <v>0</v>
      </c>
      <c r="Q81" s="85">
        <v>0</v>
      </c>
      <c r="R81" s="85">
        <v>0</v>
      </c>
      <c r="S81" s="85">
        <v>0</v>
      </c>
      <c r="T81" s="85">
        <f t="shared" si="55"/>
        <v>0</v>
      </c>
      <c r="U81" s="85">
        <v>0</v>
      </c>
      <c r="V81" s="85">
        <v>0</v>
      </c>
      <c r="W81" s="85">
        <v>0</v>
      </c>
      <c r="X81" s="85">
        <v>0</v>
      </c>
      <c r="Y81" s="85">
        <f t="shared" si="56"/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f>[1]I0215_1037000158513_12_69_0!K80</f>
        <v>8.9583333333333339</v>
      </c>
      <c r="AE81" s="85">
        <f t="shared" si="57"/>
        <v>9.5</v>
      </c>
      <c r="AF81" s="85">
        <f t="shared" si="57"/>
        <v>0</v>
      </c>
      <c r="AG81" s="85">
        <f t="shared" si="57"/>
        <v>0</v>
      </c>
      <c r="AH81" s="85">
        <f t="shared" si="57"/>
        <v>0</v>
      </c>
      <c r="AI81" s="85">
        <f t="shared" si="57"/>
        <v>9.5</v>
      </c>
      <c r="AJ81" s="85">
        <f t="shared" si="58"/>
        <v>9.5</v>
      </c>
      <c r="AK81" s="85">
        <v>0</v>
      </c>
      <c r="AL81" s="85">
        <v>0</v>
      </c>
      <c r="AM81" s="85">
        <v>0</v>
      </c>
      <c r="AN81" s="85">
        <v>9.5</v>
      </c>
      <c r="AO81" s="85">
        <f t="shared" si="59"/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f t="shared" si="60"/>
        <v>0</v>
      </c>
      <c r="AU81" s="85">
        <v>0</v>
      </c>
      <c r="AV81" s="85">
        <v>0</v>
      </c>
      <c r="AW81" s="85">
        <v>0</v>
      </c>
      <c r="AX81" s="85">
        <v>0</v>
      </c>
      <c r="AY81" s="85">
        <f t="shared" si="61"/>
        <v>0</v>
      </c>
      <c r="AZ81" s="85">
        <v>0</v>
      </c>
      <c r="BA81" s="85">
        <v>0</v>
      </c>
      <c r="BB81" s="85">
        <v>0</v>
      </c>
      <c r="BC81" s="85">
        <v>0</v>
      </c>
      <c r="BD81" s="82" t="e">
        <f>SUM(#REF!,#REF!,#REF!,#REF!,#REF!)</f>
        <v>#REF!</v>
      </c>
      <c r="BE81" s="82" t="e">
        <f>SUM(#REF!,#REF!,#REF!,#REF!,#REF!)</f>
        <v>#REF!</v>
      </c>
      <c r="BF81" s="90">
        <v>11.66594242</v>
      </c>
    </row>
    <row r="82" spans="1:58" ht="31.5" x14ac:dyDescent="0.2">
      <c r="A82" s="83" t="s">
        <v>181</v>
      </c>
      <c r="B82" s="86" t="str">
        <f>[1]I0215_1037000158513_10_69_0!B81</f>
        <v>Строительство склада для хранения электротехнической продукции</v>
      </c>
      <c r="C82" s="86" t="str">
        <f>[1]I0215_1037000158513_10_69_0!C81</f>
        <v>J_0000000858</v>
      </c>
      <c r="D82" s="85">
        <f>[1]I0215_1037000158513_10_69_0!S81</f>
        <v>59.563761629657186</v>
      </c>
      <c r="E82" s="85">
        <f t="shared" si="52"/>
        <v>121.00148378599999</v>
      </c>
      <c r="F82" s="85">
        <f t="shared" si="52"/>
        <v>0.15100000000000002</v>
      </c>
      <c r="G82" s="85">
        <f t="shared" si="52"/>
        <v>118.63310924199999</v>
      </c>
      <c r="H82" s="85">
        <f t="shared" si="52"/>
        <v>2.2173745439999997</v>
      </c>
      <c r="I82" s="85">
        <f t="shared" si="52"/>
        <v>0</v>
      </c>
      <c r="J82" s="85">
        <f t="shared" si="53"/>
        <v>0</v>
      </c>
      <c r="K82" s="85">
        <v>0</v>
      </c>
      <c r="L82" s="85">
        <v>0</v>
      </c>
      <c r="M82" s="85">
        <v>0</v>
      </c>
      <c r="N82" s="85">
        <v>0</v>
      </c>
      <c r="O82" s="85">
        <f t="shared" si="54"/>
        <v>5.7000000000000002E-2</v>
      </c>
      <c r="P82" s="85">
        <v>5.1000000000000004E-2</v>
      </c>
      <c r="Q82" s="85">
        <v>6.0000000000000001E-3</v>
      </c>
      <c r="R82" s="85">
        <v>0</v>
      </c>
      <c r="S82" s="85">
        <v>0</v>
      </c>
      <c r="T82" s="85">
        <f t="shared" si="55"/>
        <v>60.560180691999996</v>
      </c>
      <c r="U82" s="85">
        <v>0.1</v>
      </c>
      <c r="V82" s="85">
        <v>60.460180691999994</v>
      </c>
      <c r="W82" s="85">
        <v>0</v>
      </c>
      <c r="X82" s="85">
        <v>0</v>
      </c>
      <c r="Y82" s="85">
        <f t="shared" si="56"/>
        <v>60.384303093999996</v>
      </c>
      <c r="Z82" s="85">
        <v>0</v>
      </c>
      <c r="AA82" s="85">
        <v>58.166928549999994</v>
      </c>
      <c r="AB82" s="85">
        <v>2.2173745439999997</v>
      </c>
      <c r="AC82" s="85">
        <v>0</v>
      </c>
      <c r="AD82" s="85">
        <f>[1]I0215_1037000158513_12_69_0!K81</f>
        <v>49.636468024714354</v>
      </c>
      <c r="AE82" s="85">
        <f t="shared" si="57"/>
        <v>101.09828168999999</v>
      </c>
      <c r="AF82" s="85">
        <f t="shared" si="57"/>
        <v>0.12583332999999999</v>
      </c>
      <c r="AG82" s="85">
        <f t="shared" si="57"/>
        <v>99.124636240000001</v>
      </c>
      <c r="AH82" s="85">
        <f t="shared" si="57"/>
        <v>1.8478121199999999</v>
      </c>
      <c r="AI82" s="85">
        <v>0</v>
      </c>
      <c r="AJ82" s="85">
        <f t="shared" si="58"/>
        <v>0</v>
      </c>
      <c r="AK82" s="85">
        <v>0</v>
      </c>
      <c r="AL82" s="85">
        <v>0</v>
      </c>
      <c r="AM82" s="85">
        <v>0</v>
      </c>
      <c r="AN82" s="85">
        <v>0</v>
      </c>
      <c r="AO82" s="85">
        <f t="shared" si="59"/>
        <v>4.8500000000000001E-2</v>
      </c>
      <c r="AP82" s="85">
        <v>4.2500000000000003E-2</v>
      </c>
      <c r="AQ82" s="85">
        <v>6.0000000000000001E-3</v>
      </c>
      <c r="AR82" s="85">
        <v>0</v>
      </c>
      <c r="AS82" s="85">
        <v>0</v>
      </c>
      <c r="AT82" s="85">
        <f t="shared" si="60"/>
        <v>50.467817240000002</v>
      </c>
      <c r="AU82" s="85">
        <v>8.3333329999999997E-2</v>
      </c>
      <c r="AV82" s="85">
        <v>50.38448391</v>
      </c>
      <c r="AW82" s="85">
        <v>0</v>
      </c>
      <c r="AX82" s="85">
        <v>0</v>
      </c>
      <c r="AY82" s="85">
        <f t="shared" si="61"/>
        <v>50.581964449999994</v>
      </c>
      <c r="AZ82" s="85">
        <v>0</v>
      </c>
      <c r="BA82" s="85">
        <v>48.734152329999993</v>
      </c>
      <c r="BB82" s="85">
        <v>1.8478121199999999</v>
      </c>
      <c r="BC82" s="85">
        <v>0</v>
      </c>
      <c r="BD82" s="82"/>
      <c r="BE82" s="82"/>
      <c r="BF82" s="90"/>
    </row>
    <row r="83" spans="1:58" ht="63" x14ac:dyDescent="0.2">
      <c r="A83" s="83" t="s">
        <v>182</v>
      </c>
      <c r="B83" s="86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83" s="86" t="str">
        <f>[1]I0215_1037000158513_10_69_0!C82</f>
        <v>J_0000007046</v>
      </c>
      <c r="D83" s="85">
        <f>[1]I0215_1037000158513_10_69_0!S82</f>
        <v>4</v>
      </c>
      <c r="E83" s="85">
        <f t="shared" si="52"/>
        <v>4</v>
      </c>
      <c r="F83" s="85">
        <f t="shared" si="52"/>
        <v>0</v>
      </c>
      <c r="G83" s="85">
        <f t="shared" si="52"/>
        <v>0</v>
      </c>
      <c r="H83" s="85">
        <f t="shared" si="52"/>
        <v>0</v>
      </c>
      <c r="I83" s="85">
        <f t="shared" si="52"/>
        <v>4</v>
      </c>
      <c r="J83" s="85">
        <f t="shared" si="53"/>
        <v>0</v>
      </c>
      <c r="K83" s="85">
        <v>0</v>
      </c>
      <c r="L83" s="85">
        <v>0</v>
      </c>
      <c r="M83" s="85">
        <v>0</v>
      </c>
      <c r="N83" s="85">
        <v>0</v>
      </c>
      <c r="O83" s="85">
        <f t="shared" si="54"/>
        <v>1.4394500000000001</v>
      </c>
      <c r="P83" s="85">
        <v>0</v>
      </c>
      <c r="Q83" s="85">
        <v>0</v>
      </c>
      <c r="R83" s="85">
        <v>0</v>
      </c>
      <c r="S83" s="85">
        <f>1.72734/1.2</f>
        <v>1.4394500000000001</v>
      </c>
      <c r="T83" s="85">
        <f t="shared" si="55"/>
        <v>0.56054999999999999</v>
      </c>
      <c r="U83" s="85">
        <v>0</v>
      </c>
      <c r="V83" s="85">
        <v>0</v>
      </c>
      <c r="W83" s="85">
        <v>0</v>
      </c>
      <c r="X83" s="85">
        <v>0.56054999999999999</v>
      </c>
      <c r="Y83" s="85">
        <f t="shared" si="56"/>
        <v>2</v>
      </c>
      <c r="Z83" s="85">
        <v>0</v>
      </c>
      <c r="AA83" s="85">
        <v>0</v>
      </c>
      <c r="AB83" s="85">
        <v>0</v>
      </c>
      <c r="AC83" s="85">
        <v>2</v>
      </c>
      <c r="AD83" s="85">
        <f>[1]I0215_1037000158513_12_69_0!K82</f>
        <v>4</v>
      </c>
      <c r="AE83" s="85">
        <f t="shared" si="57"/>
        <v>4</v>
      </c>
      <c r="AF83" s="85">
        <f t="shared" si="57"/>
        <v>0</v>
      </c>
      <c r="AG83" s="85">
        <f t="shared" si="57"/>
        <v>0</v>
      </c>
      <c r="AH83" s="85">
        <f t="shared" si="57"/>
        <v>0</v>
      </c>
      <c r="AI83" s="85">
        <f t="shared" si="57"/>
        <v>4</v>
      </c>
      <c r="AJ83" s="85">
        <f t="shared" si="58"/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f t="shared" si="59"/>
        <v>1.4394499999999999</v>
      </c>
      <c r="AP83" s="85">
        <v>0</v>
      </c>
      <c r="AQ83" s="85">
        <v>0</v>
      </c>
      <c r="AR83" s="85">
        <v>0</v>
      </c>
      <c r="AS83" s="85">
        <v>1.4394499999999999</v>
      </c>
      <c r="AT83" s="85">
        <f t="shared" si="60"/>
        <v>0.56054999999999999</v>
      </c>
      <c r="AU83" s="85">
        <v>0</v>
      </c>
      <c r="AV83" s="85">
        <v>0</v>
      </c>
      <c r="AW83" s="85">
        <v>0</v>
      </c>
      <c r="AX83" s="85">
        <v>0.56054999999999999</v>
      </c>
      <c r="AY83" s="85">
        <f t="shared" si="61"/>
        <v>2</v>
      </c>
      <c r="AZ83" s="85">
        <v>0</v>
      </c>
      <c r="BA83" s="85">
        <v>0</v>
      </c>
      <c r="BB83" s="85">
        <v>0</v>
      </c>
      <c r="BC83" s="85">
        <v>2</v>
      </c>
      <c r="BD83" s="82" t="e">
        <f>SUM(#REF!,#REF!,#REF!,#REF!,#REF!)</f>
        <v>#REF!</v>
      </c>
      <c r="BE83" s="82" t="e">
        <f>SUM(#REF!,#REF!,#REF!,#REF!,#REF!)</f>
        <v>#REF!</v>
      </c>
    </row>
    <row r="84" spans="1:58" ht="15" x14ac:dyDescent="0.2">
      <c r="M84" s="3"/>
      <c r="T84" s="91"/>
      <c r="W84" s="92"/>
      <c r="BE84" s="82" t="e">
        <f>SUM(#REF!,#REF!,#REF!,#REF!,#REF!)</f>
        <v>#REF!</v>
      </c>
    </row>
    <row r="85" spans="1:58" ht="18.75" x14ac:dyDescent="0.2">
      <c r="B85" s="93"/>
      <c r="C85" s="94"/>
      <c r="D85" s="94"/>
      <c r="E85" s="95"/>
      <c r="F85" s="96"/>
      <c r="G85" s="96"/>
      <c r="H85" s="97"/>
      <c r="I85" s="98"/>
      <c r="J85" s="98"/>
      <c r="K85" s="98"/>
      <c r="L85" s="98"/>
      <c r="M85" s="98"/>
      <c r="N85" s="96"/>
      <c r="O85" s="96"/>
      <c r="P85" s="96"/>
      <c r="Q85" s="96"/>
      <c r="R85" s="96"/>
      <c r="S85" s="96"/>
      <c r="T85" s="99"/>
      <c r="U85" s="96"/>
      <c r="V85" s="95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100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</row>
    <row r="86" spans="1:58" ht="14.25" customHeight="1" x14ac:dyDescent="0.2">
      <c r="B86" s="93"/>
      <c r="C86" s="94"/>
      <c r="D86" s="94"/>
      <c r="E86" s="101"/>
      <c r="F86" s="93"/>
      <c r="G86" s="93"/>
      <c r="H86" s="97"/>
      <c r="I86" s="98"/>
      <c r="J86" s="98"/>
      <c r="K86" s="98"/>
      <c r="L86" s="98"/>
      <c r="M86" s="102"/>
      <c r="N86" s="93"/>
      <c r="O86" s="98"/>
      <c r="P86" s="98"/>
      <c r="Q86" s="98"/>
      <c r="R86" s="98"/>
      <c r="S86" s="93"/>
      <c r="T86" s="103"/>
      <c r="U86" s="103"/>
      <c r="V86" s="103"/>
      <c r="W86" s="103"/>
      <c r="X86" s="101"/>
      <c r="Y86" s="103"/>
      <c r="Z86" s="103"/>
      <c r="AA86" s="103"/>
      <c r="AB86" s="103"/>
      <c r="AC86" s="101"/>
      <c r="AD86" s="104"/>
      <c r="AE86" s="101"/>
      <c r="AF86" s="93"/>
      <c r="AG86" s="101"/>
      <c r="AH86" s="97"/>
      <c r="AI86" s="98"/>
      <c r="AJ86" s="98"/>
      <c r="AK86" s="98"/>
      <c r="AL86" s="98"/>
      <c r="AM86" s="98"/>
      <c r="AN86" s="93"/>
      <c r="AO86" s="98"/>
      <c r="AP86" s="98"/>
      <c r="AQ86" s="98"/>
      <c r="AR86" s="98"/>
      <c r="AS86" s="93"/>
      <c r="AT86" s="98"/>
      <c r="AU86" s="98"/>
      <c r="AV86" s="98"/>
      <c r="AW86" s="98"/>
      <c r="AX86" s="93"/>
      <c r="AY86" s="98"/>
      <c r="AZ86" s="98"/>
      <c r="BA86" s="98"/>
      <c r="BB86" s="98"/>
      <c r="BC86" s="93"/>
    </row>
    <row r="87" spans="1:58" ht="18.75" x14ac:dyDescent="0.2">
      <c r="B87" s="96"/>
      <c r="C87" s="96"/>
      <c r="D87" s="105"/>
      <c r="E87" s="95"/>
      <c r="F87" s="96"/>
      <c r="G87" s="96"/>
      <c r="H87" s="97"/>
      <c r="I87" s="98"/>
      <c r="J87" s="98"/>
      <c r="K87" s="98"/>
      <c r="L87" s="98"/>
      <c r="M87" s="102"/>
      <c r="N87" s="96"/>
      <c r="O87" s="96"/>
      <c r="P87" s="96"/>
      <c r="Q87" s="96"/>
      <c r="R87" s="96"/>
      <c r="S87" s="96"/>
      <c r="T87" s="99"/>
      <c r="U87" s="96"/>
      <c r="V87" s="95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100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</row>
    <row r="88" spans="1:58" ht="12.75" customHeight="1" x14ac:dyDescent="0.2">
      <c r="B88" s="93"/>
      <c r="C88" s="94"/>
      <c r="D88" s="94"/>
      <c r="E88" s="101"/>
      <c r="F88" s="93"/>
      <c r="G88" s="93"/>
      <c r="H88" s="97"/>
      <c r="I88" s="98"/>
      <c r="J88" s="106"/>
      <c r="K88" s="98"/>
      <c r="L88" s="98"/>
      <c r="M88" s="102"/>
      <c r="N88" s="93"/>
      <c r="O88" s="98"/>
      <c r="P88" s="98"/>
      <c r="Q88" s="98"/>
      <c r="R88" s="98"/>
      <c r="S88" s="93"/>
      <c r="T88" s="103"/>
      <c r="U88" s="103"/>
      <c r="V88" s="103"/>
      <c r="W88" s="103"/>
      <c r="X88" s="101"/>
      <c r="Y88" s="103"/>
      <c r="Z88" s="103"/>
      <c r="AA88" s="103"/>
      <c r="AB88" s="103"/>
      <c r="AC88" s="101"/>
      <c r="AD88" s="104"/>
      <c r="AE88" s="101"/>
      <c r="AF88" s="93"/>
      <c r="AG88" s="101"/>
      <c r="AH88" s="97"/>
      <c r="AI88" s="98"/>
      <c r="AJ88" s="98"/>
      <c r="AK88" s="98"/>
      <c r="AL88" s="98"/>
      <c r="AM88" s="98"/>
      <c r="AN88" s="93"/>
      <c r="AO88" s="98"/>
      <c r="AP88" s="98"/>
      <c r="AQ88" s="98"/>
      <c r="AR88" s="98"/>
      <c r="AS88" s="93"/>
      <c r="AT88" s="98"/>
      <c r="AU88" s="98"/>
      <c r="AV88" s="98"/>
      <c r="AW88" s="98"/>
      <c r="AX88" s="93"/>
      <c r="AY88" s="98"/>
      <c r="AZ88" s="98"/>
      <c r="BA88" s="98"/>
      <c r="BB88" s="98"/>
      <c r="BC88" s="93"/>
    </row>
    <row r="89" spans="1:58" ht="18.75" x14ac:dyDescent="0.2">
      <c r="B89" s="93"/>
      <c r="C89" s="94"/>
      <c r="D89" s="94"/>
      <c r="E89" s="95"/>
      <c r="F89" s="96"/>
      <c r="G89" s="96"/>
      <c r="H89" s="97"/>
      <c r="I89" s="98"/>
      <c r="J89" s="98"/>
      <c r="K89" s="98"/>
      <c r="L89" s="98"/>
      <c r="M89" s="102"/>
      <c r="N89" s="96"/>
      <c r="O89" s="96"/>
      <c r="P89" s="96"/>
      <c r="Q89" s="96"/>
      <c r="R89" s="96"/>
      <c r="S89" s="96"/>
      <c r="T89" s="99"/>
      <c r="U89" s="96"/>
      <c r="V89" s="95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100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</row>
  </sheetData>
  <autoFilter ref="A21:CJ85"/>
  <mergeCells count="34">
    <mergeCell ref="B87:C87"/>
    <mergeCell ref="E87:G87"/>
    <mergeCell ref="N87:BC87"/>
    <mergeCell ref="E89:G89"/>
    <mergeCell ref="N89:BC89"/>
    <mergeCell ref="AE19:AI19"/>
    <mergeCell ref="AJ19:AN19"/>
    <mergeCell ref="AO19:AS19"/>
    <mergeCell ref="AT19:AX19"/>
    <mergeCell ref="AY19:BC19"/>
    <mergeCell ref="E85:G85"/>
    <mergeCell ref="N85:BC85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0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I0215_1037000158513_17_69_0</vt:lpstr>
      <vt:lpstr>I0215_1037000158513_17_69_0!Заголовки_для_печати</vt:lpstr>
      <vt:lpstr>I0215_1037000158513_17_69_0!Область_печати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2024-02-15T04:30:53Z</dcterms:created>
  <dcterms:modified xsi:type="dcterms:W3CDTF">2024-02-15T04:31:22Z</dcterms:modified>
</cp:coreProperties>
</file>