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2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F55" i="101" l="1"/>
  <c r="F49" i="101"/>
  <c r="F48" i="101"/>
  <c r="F46" i="101"/>
  <c r="F38" i="101"/>
  <c r="F20" i="101"/>
  <c r="F18" i="101"/>
  <c r="F16" i="101"/>
  <c r="F12" i="101"/>
  <c r="F11" i="101"/>
  <c r="F61" i="98"/>
  <c r="F32" i="98"/>
  <c r="F30" i="98"/>
  <c r="F29" i="98"/>
  <c r="F27" i="98"/>
  <c r="F25" i="98"/>
  <c r="F24" i="98"/>
  <c r="F23" i="98"/>
  <c r="F12" i="98"/>
  <c r="F8" i="98"/>
  <c r="D14" i="102" l="1"/>
  <c r="K16" i="101" l="1"/>
  <c r="K13" i="101"/>
  <c r="K21" i="101" l="1"/>
  <c r="D12" i="102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<sst xmlns="http://schemas.openxmlformats.org/spreadsheetml/2006/main" count="1419" uniqueCount="378">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</sst>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P12" sqref="P12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345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348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363</v>
      </c>
      <c r="E6" s="173"/>
      <c r="F6" s="173"/>
      <c r="G6" s="173"/>
      <c r="H6" s="173"/>
      <c r="I6" s="173"/>
      <c r="J6" s="174"/>
    </row>
    <row r="7" spans="1:10" x14ac:dyDescent="0.25">
      <c r="A7" s="169" t="s">
        <v>346</v>
      </c>
      <c r="B7" s="170"/>
      <c r="C7" s="171"/>
      <c r="D7" s="175" t="s">
        <v>362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347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29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370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373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371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62" sqref="F6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351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f>2.69+2.668</f>
        <v>5.3580000000000005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4491.7185600000003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f>2.69+1.899</f>
        <v>4.5890000000000004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2467.4135200000005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>
        <f>0.171+0.334+0.032</f>
        <v>0.53700000000000003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81.538080000000008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>
        <f>0.552+0.517+0.313</f>
        <v>1.3819999999999999</v>
      </c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251.524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>
        <f>0.043+0.425+0.202</f>
        <v>0.66999999999999993</v>
      </c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144.23760000000001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f>1.427+0.403</f>
        <v>1.83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428.22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>
        <f>0.497+0.08+0.114</f>
        <v>0.69099999999999995</v>
      </c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257.27312000000001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>
        <f>140+140</f>
        <v>280</v>
      </c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f>13+26</f>
        <v>39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6435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>
        <f>13+26</f>
        <v>39</v>
      </c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117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14673.924880000002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15" activePane="bottomLeft" state="frozen"/>
      <selection activeCell="D1" sqref="D1"/>
      <selection pane="bottomLeft" activeCell="K9" sqref="K9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>
        <v>2.4E-2</v>
      </c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7.8796800000000005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>
        <f>0.142+0.09</f>
        <v>0.23199999999999998</v>
      </c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85.190399999999997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>
        <f>0.03+0.08</f>
        <v>0.11</v>
      </c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47.282400000000003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>
        <v>2.5000000000000001E-2</v>
      </c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12.096000000000002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>
        <f>0.078+0.02</f>
        <v>9.8000000000000004E-2</v>
      </c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57.047760000000004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>
        <v>0.13800000000000001</v>
      </c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160.66512000000003</v>
      </c>
    </row>
    <row r="18" spans="1:11" s="55" customFormat="1" ht="47.25" x14ac:dyDescent="0.25">
      <c r="A18" s="49" t="s">
        <v>239</v>
      </c>
      <c r="B18" s="13" t="s">
        <v>366</v>
      </c>
      <c r="C18" s="124">
        <v>0.4</v>
      </c>
      <c r="D18" s="25" t="s">
        <v>143</v>
      </c>
      <c r="E18" s="25">
        <v>1</v>
      </c>
      <c r="F18" s="124">
        <f>0.115+0.128</f>
        <v>0.24299999999999999</v>
      </c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162.18792000000002</v>
      </c>
    </row>
    <row r="19" spans="1:11" s="55" customFormat="1" ht="47.25" x14ac:dyDescent="0.25">
      <c r="A19" s="49" t="s">
        <v>240</v>
      </c>
      <c r="B19" s="13" t="s">
        <v>367</v>
      </c>
      <c r="C19" s="140">
        <v>0.4</v>
      </c>
      <c r="D19" s="25" t="s">
        <v>143</v>
      </c>
      <c r="E19" s="25">
        <v>2</v>
      </c>
      <c r="F19" s="140">
        <v>8.4000000000000005E-2</v>
      </c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112.12992000000003</v>
      </c>
    </row>
    <row r="20" spans="1:11" s="55" customFormat="1" ht="47.25" x14ac:dyDescent="0.25">
      <c r="A20" s="49" t="s">
        <v>241</v>
      </c>
      <c r="B20" s="13" t="s">
        <v>368</v>
      </c>
      <c r="C20" s="124">
        <v>0.4</v>
      </c>
      <c r="D20" s="25" t="s">
        <v>144</v>
      </c>
      <c r="E20" s="25">
        <v>1</v>
      </c>
      <c r="F20" s="124">
        <f>0.156+0.321</f>
        <v>0.47699999999999998</v>
      </c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371.94552000000004</v>
      </c>
    </row>
    <row r="21" spans="1:11" s="55" customFormat="1" ht="47.25" x14ac:dyDescent="0.25">
      <c r="A21" s="49" t="s">
        <v>242</v>
      </c>
      <c r="B21" s="13" t="s">
        <v>369</v>
      </c>
      <c r="C21" s="144">
        <v>0.4</v>
      </c>
      <c r="D21" s="25" t="s">
        <v>144</v>
      </c>
      <c r="E21" s="25">
        <v>2</v>
      </c>
      <c r="F21" s="144">
        <v>0.20399999999999999</v>
      </c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318.14207999999996</v>
      </c>
    </row>
    <row r="22" spans="1:11" s="10" customFormat="1" ht="47.25" x14ac:dyDescent="0.25">
      <c r="A22" s="49" t="s">
        <v>243</v>
      </c>
      <c r="B22" s="13" t="s">
        <v>372</v>
      </c>
      <c r="C22" s="124">
        <v>0.4</v>
      </c>
      <c r="D22" s="25" t="s">
        <v>145</v>
      </c>
      <c r="E22" s="25">
        <v>1</v>
      </c>
      <c r="F22" s="124">
        <v>4.4999999999999998E-2</v>
      </c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44.517600000000002</v>
      </c>
    </row>
    <row r="23" spans="1:11" s="10" customFormat="1" ht="47.25" x14ac:dyDescent="0.25">
      <c r="A23" s="49" t="s">
        <v>244</v>
      </c>
      <c r="B23" s="13" t="s">
        <v>374</v>
      </c>
      <c r="C23" s="137">
        <v>0.4</v>
      </c>
      <c r="D23" s="25" t="s">
        <v>145</v>
      </c>
      <c r="E23" s="25">
        <v>2</v>
      </c>
      <c r="F23" s="137">
        <v>0.39850000000000002</v>
      </c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788.45616000000007</v>
      </c>
    </row>
    <row r="24" spans="1:11" s="55" customFormat="1" ht="47.25" x14ac:dyDescent="0.25">
      <c r="A24" s="49" t="s">
        <v>245</v>
      </c>
      <c r="B24" s="13" t="s">
        <v>375</v>
      </c>
      <c r="C24" s="124">
        <v>0.4</v>
      </c>
      <c r="D24" s="25" t="s">
        <v>146</v>
      </c>
      <c r="E24" s="25">
        <v>1</v>
      </c>
      <c r="F24" s="124">
        <v>0.61</v>
      </c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735.22080000000005</v>
      </c>
    </row>
    <row r="25" spans="1:11" s="55" customFormat="1" ht="47.25" x14ac:dyDescent="0.25">
      <c r="A25" s="49" t="s">
        <v>246</v>
      </c>
      <c r="B25" s="13" t="s">
        <v>376</v>
      </c>
      <c r="C25" s="137">
        <v>0.4</v>
      </c>
      <c r="D25" s="25" t="s">
        <v>146</v>
      </c>
      <c r="E25" s="25">
        <v>2</v>
      </c>
      <c r="F25" s="137">
        <v>0.05</v>
      </c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120.52800000000002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f>0.56+1.0025</f>
        <v>1.5625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775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f>0.704+2.0345</f>
        <v>2.7385000000000002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1673.2235000000001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>
        <f>0.144+0.091+0.08+0.425</f>
        <v>0.74</v>
      </c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12250.936799999999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>
        <f>0.03+0.078+0.308+0.02</f>
        <v>0.436</v>
      </c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10871.677440000001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>
        <f>3+7</f>
        <v>10</v>
      </c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30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28624.127099999998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43298.051980000004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7793.6493564000002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51091.701336400001</v>
      </c>
      <c r="F7" s="189"/>
      <c r="G7" s="189"/>
      <c r="I7" s="77">
        <f>E5*1.18/1000</f>
        <v>51.0917013364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20" sqref="G2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Строительство и реконструкция сетей электроснабжения 0,4кВ</v>
      </c>
      <c r="C1" s="216"/>
      <c r="D1" s="216"/>
      <c r="G1" s="22"/>
      <c r="H1" s="22"/>
    </row>
    <row r="2" spans="1:14" ht="54.75" customHeight="1" x14ac:dyDescent="0.25">
      <c r="A2" s="217" t="s">
        <v>365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43298.051980000004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8659.6103960000019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51957.662376000007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364</v>
      </c>
      <c r="C10" s="90"/>
      <c r="D10" s="150">
        <f>D8-D9</f>
        <v>51957.662376000007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176243.72017272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32.905532345856*1000</f>
        <v>32905.532345856001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33647.641898000002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35.116213938*1000</f>
        <v>35116.213938000001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v>35574.070570000003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v>39000.261420864001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60379.145623253709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2023-08-11T01:54:01Z</dcterms:modified>
</cp:coreProperties>
</file>