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Раскрытие информации ПП24\п19 ппн аб6 УНЦ 1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D13" i="102" l="1"/>
  <c r="D12" i="102"/>
  <c r="D16" i="102" l="1"/>
  <c r="B1" i="102" l="1"/>
  <c r="J25" i="104" l="1"/>
  <c r="J23" i="104"/>
  <c r="J21" i="104"/>
  <c r="J20" i="104"/>
  <c r="J15" i="104"/>
  <c r="J16" i="104"/>
  <c r="J17" i="104"/>
  <c r="J18" i="104"/>
  <c r="J14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D11" i="102" l="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52" i="97" l="1"/>
  <c r="J62" i="97" s="1"/>
  <c r="D6" i="102" s="1"/>
  <c r="D7" i="102" s="1"/>
  <c r="D8" i="102" l="1"/>
  <c r="D10" i="102" s="1"/>
  <c r="D20" i="102" s="1"/>
  <c r="E5" i="100" l="1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<sst xmlns="http://schemas.openxmlformats.org/spreadsheetml/2006/main" count="1368" uniqueCount="367">
  <si>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</si>
  <si>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</si>
  <si>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</si>
  <si>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</si>
  <si>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</si>
  <si>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</si>
  <si>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</si>
  <si>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</si>
  <si>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</si>
  <si>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</si>
  <si>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</si>
  <si>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</si>
  <si>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</si>
  <si>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</si>
  <si>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</si>
  <si>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</si>
  <si>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</si>
  <si>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</si>
  <si>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</si>
  <si>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</si>
  <si>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</si>
  <si>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</si>
  <si>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</si>
  <si>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</si>
  <si>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</si>
  <si>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</si>
  <si>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</si>
  <si>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</si>
  <si>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</si>
  <si>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</si>
  <si>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</si>
  <si>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</si>
  <si>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</si>
  <si>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</si>
  <si>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</si>
  <si>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</si>
  <si>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</si>
  <si>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</si>
  <si>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</si>
  <si>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</si>
  <si>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</si>
  <si>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</si>
  <si>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</si>
  <si>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</si>
  <si>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</si>
  <si>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</si>
  <si>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</si>
  <si>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</si>
  <si>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</si>
  <si>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</si>
  <si>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</si>
  <si>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</si>
  <si>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</si>
  <si>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</si>
  <si>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</si>
  <si>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</si>
  <si>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</si>
  <si>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</si>
  <si>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</si>
  <si>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</si>
  <si>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</si>
  <si>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</si>
  <si>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</si>
  <si>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</si>
  <si>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</si>
  <si>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</si>
  <si>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</si>
  <si>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</si>
  <si>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</si>
  <si>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</si>
  <si>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</si>
  <si>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</si>
  <si>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</si>
  <si>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</si>
  <si>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</si>
  <si>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</si>
  <si>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</si>
  <si>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</si>
  <si>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</si>
  <si>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</si>
  <si>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</si>
  <si>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</si>
  <si>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</si>
  <si>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</si>
  <si>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</si>
  <si>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</si>
  <si>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</si>
  <si>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</si>
  <si>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</si>
  <si>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</si>
  <si>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</si>
  <si>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</si>
  <si>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</si>
  <si>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</si>
  <si>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</si>
  <si>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</si>
  <si>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</si>
  <si>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</si>
  <si>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</si>
  <si>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</si>
  <si>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</si>
  <si>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</si>
  <si>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</si>
  <si>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</si>
  <si>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</si>
  <si>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</si>
  <si>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</si>
  <si>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</si>
  <si>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</si>
  <si>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</si>
  <si>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</si>
  <si>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</si>
  <si>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</si>
  <si>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</si>
  <si>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</si>
  <si>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</si>
  <si>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</si>
  <si>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</si>
  <si>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</si>
  <si>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</si>
  <si>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</si>
  <si>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</si>
  <si>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</si>
  <si>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</si>
  <si>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</si>
  <si>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</si>
  <si>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</si>
  <si>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</si>
  <si>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</si>
  <si>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</si>
  <si>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</si>
  <si>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</si>
  <si>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</si>
  <si>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</si>
  <si>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</si>
  <si>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</si>
  <si>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</si>
  <si>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</si>
  <si>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</si>
  <si>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</si>
  <si>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</si>
  <si>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</si>
  <si>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</si>
  <si>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</si>
  <si>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</si>
  <si>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</si>
  <si>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</si>
  <si>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</si>
  <si>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</si>
  <si>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</si>
  <si>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</si>
  <si>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</si>
  <si>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</si>
  <si>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</si>
  <si>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</si>
  <si>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</si>
  <si>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</si>
  <si>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</si>
  <si>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</si>
  <si>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</si>
  <si>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</si>
  <si>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</si>
  <si>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</si>
  <si>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</si>
  <si>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</si>
  <si>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</si>
  <si>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</si>
  <si>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</si>
  <si>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</si>
  <si>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</si>
  <si>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</si>
  <si>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</si>
  <si>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</si>
  <si>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</si>
  <si>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</si>
  <si>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</si>
  <si>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</si>
  <si>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</si>
  <si>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</si>
  <si>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</si>
  <si>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</si>
  <si>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</si>
  <si>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</si>
  <si>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</si>
  <si>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</si>
  <si>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</si>
  <si>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</si>
  <si>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</si>
  <si>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</si>
  <si>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</si>
  <si>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</si>
  <si>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</si>
  <si>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</si>
  <si>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</si>
  <si>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</si>
  <si>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</si>
  <si>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</si>
  <si>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</si>
  <si>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</si>
  <si>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</si>
  <si>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</si>
  <si>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</si>
  <si>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</si>
  <si>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</si>
  <si>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</si>
  <si>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</si>
  <si>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</si>
  <si>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</si>
  <si>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</si>
  <si>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</si>
  <si>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</si>
  <si>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</si>
  <si>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</si>
  <si>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</si>
  <si>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</si>
  <si>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</si>
  <si>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</si>
  <si>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</si>
  <si>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</si>
  <si>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</si>
  <si>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</si>
  <si>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</si>
  <si>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</si>
  <si>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</si>
  <si>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</si>
  <si>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</si>
  <si>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</si>
  <si>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</si>
  <si>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</si>
  <si>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</si>
  <si>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</si>
  <si>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</si>
  <si>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</si>
  <si>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</si>
  <si>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</si>
  <si>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</si>
  <si>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</si>
  <si>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</si>
  <si>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</si>
  <si>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</si>
  <si>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</si>
  <si>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</si>
  <si>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</si>
  <si>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</si>
  <si>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</si>
  <si>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</si>
  <si>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</si>
  <si>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</si>
  <si>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</si>
  <si>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</si>
  <si>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</si>
  <si>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</si>
  <si>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</si>
  <si>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</si>
  <si>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</si>
  <si>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</si>
  <si>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</si>
  <si>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</si>
  <si>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</si>
  <si>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</si>
  <si>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</si>
  <si>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</si>
  <si>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</si>
  <si>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</si>
  <si>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</si>
  <si>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</si>
  <si>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</si>
  <si>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</si>
  <si>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</si>
  <si>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</si>
  <si>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</si>
  <si>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</si>
  <si>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</si>
  <si>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</si>
  <si>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</si>
  <si>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</si>
  <si>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</si>
  <si>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</si>
  <si>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</si>
  <si>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</si>
  <si>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</si>
  <si>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</si>
  <si>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</si>
  <si>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</si>
  <si>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</si>
  <si>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</si>
  <si>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</si>
  <si>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</si>
  <si>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</si>
  <si>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</si>
  <si>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</si>
  <si>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</si>
  <si>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</si>
  <si>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</si>
  <si>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</si>
  <si>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</si>
  <si>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</si>
  <si>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</si>
  <si>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</si>
  <si>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</si>
  <si>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</si>
  <si>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</si>
  <si>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</si>
  <si>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</si>
  <si>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</si>
  <si>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</si>
  <si>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</si>
  <si>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</si>
  <si>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</si>
  <si>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</si>
  <si>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</si>
  <si>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</si>
  <si>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</si>
  <si>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</si>
  <si>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</si>
  <si>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</si>
  <si>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</si>
  <si>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</si>
  <si>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</si>
  <si>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</si>
  <si>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</si>
  <si>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</si>
  <si>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</si>
  <si>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</si>
  <si>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</si>
  <si>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</si>
  <si>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</si>
  <si>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</si>
  <si>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</si>
  <si>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</si>
  <si>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</si>
  <si>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</si>
  <si>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</si>
  <si>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</si>
  <si>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</si>
  <si>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</si>
  <si>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</si>
  <si>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</si>
  <si>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</si>
  <si>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</si>
  <si>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</si>
  <si>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</si>
  <si>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</si>
  <si>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</si>
  <si>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</si>
  <si>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</si>
  <si>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</si>
  <si>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</si>
  <si>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</si>
  <si>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</si>
  <si>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</si>
  <si>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</si>
  <si>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</si>
  <si>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</si>
  <si>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</si>
  <si>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</si>
  <si>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</si>
  <si>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</si>
  <si>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</si>
  <si>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</si>
  <si>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</si>
  <si>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Монтаж устройств передачи данных для АСКУЭ в ТП</t>
  </si>
  <si>
    <t>J_0000060025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</si>
  <si>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</si>
  <si>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</si>
  <si>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</si>
  <si>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1 кв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</si>
</sst>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0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pto\&#1052;&#1072;&#1089;&#1089;\&#1048;&#1085;&#1074;&#1077;&#1089;&#1090;%20&#1087;&#1088;&#1086;&#1075;&#1088;&#1072;&#1084;&#1084;&#1072;\2020-2024\&#1048;&#1055;%202020-2024%20&#1074;&#1085;&#1091;&#1090;&#1088;&#1077;&#1085;&#1085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Мероприятия"/>
      <sheetName val="Тех.совет"/>
      <sheetName val="Дефляторы"/>
      <sheetName val="приложение 1.2. (2019)"/>
      <sheetName val="Телемех-ка"/>
      <sheetName val="СУ 19"/>
      <sheetName val="СУ 20-24"/>
      <sheetName val="Сигнализация"/>
      <sheetName val="РП Аркадия Иванова"/>
      <sheetName val="Подстанции"/>
      <sheetName val="Реконструкция РП"/>
      <sheetName val="Реклоузеры"/>
      <sheetName val="Тр-ры"/>
      <sheetName val="КВЛЭП-6-10кВ"/>
      <sheetName val="КВЛЭП-0,4кВ"/>
      <sheetName val="Транспорт"/>
      <sheetName val="CРЗ, ПРБ"/>
      <sheetName val="ИВ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V12">
            <v>4.9844017656800004</v>
          </cell>
        </row>
        <row r="16">
          <cell r="Z16">
            <v>28.610262756389996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9" sqref="E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6" t="s">
        <v>365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x14ac:dyDescent="0.25">
      <c r="A3" s="167" t="s">
        <v>348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x14ac:dyDescent="0.25">
      <c r="A4" s="168" t="s">
        <v>347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x14ac:dyDescent="0.25">
      <c r="A5" s="167" t="s">
        <v>366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53.25" customHeight="1" x14ac:dyDescent="0.25">
      <c r="A6" s="157" t="s">
        <v>80</v>
      </c>
      <c r="B6" s="158"/>
      <c r="C6" s="159"/>
      <c r="D6" s="160" t="s">
        <v>361</v>
      </c>
      <c r="E6" s="161"/>
      <c r="F6" s="161"/>
      <c r="G6" s="161"/>
      <c r="H6" s="161"/>
      <c r="I6" s="161"/>
      <c r="J6" s="162"/>
    </row>
    <row r="7" spans="1:10" x14ac:dyDescent="0.25">
      <c r="A7" s="157" t="s">
        <v>345</v>
      </c>
      <c r="B7" s="158"/>
      <c r="C7" s="159"/>
      <c r="D7" s="163" t="s">
        <v>362</v>
      </c>
      <c r="E7" s="164"/>
      <c r="F7" s="164"/>
      <c r="G7" s="164"/>
      <c r="H7" s="164"/>
      <c r="I7" s="164"/>
      <c r="J7" s="165"/>
    </row>
    <row r="8" spans="1:10" ht="15.75" customHeight="1" x14ac:dyDescent="0.25">
      <c r="A8" s="142" t="s">
        <v>346</v>
      </c>
      <c r="B8" s="142"/>
      <c r="C8" s="142"/>
      <c r="D8" s="142"/>
      <c r="E8" s="142"/>
      <c r="F8" s="142"/>
      <c r="G8" s="142"/>
      <c r="H8" s="142"/>
      <c r="I8" s="142"/>
      <c r="J8" s="142"/>
    </row>
    <row r="9" spans="1:10" ht="15.75" customHeight="1" x14ac:dyDescent="0.25">
      <c r="A9" s="143" t="s">
        <v>0</v>
      </c>
      <c r="B9" s="146" t="s">
        <v>2</v>
      </c>
      <c r="C9" s="149" t="s">
        <v>18</v>
      </c>
      <c r="D9" s="149"/>
      <c r="E9" s="149"/>
      <c r="F9" s="149"/>
      <c r="G9" s="149"/>
      <c r="H9" s="149"/>
      <c r="I9" s="149"/>
      <c r="J9" s="149"/>
    </row>
    <row r="10" spans="1:10" ht="33.75" customHeight="1" x14ac:dyDescent="0.25">
      <c r="A10" s="144"/>
      <c r="B10" s="147"/>
      <c r="C10" s="150" t="s">
        <v>8</v>
      </c>
      <c r="D10" s="150"/>
      <c r="E10" s="150"/>
      <c r="F10" s="150"/>
      <c r="G10" s="150" t="s">
        <v>53</v>
      </c>
      <c r="H10" s="150"/>
      <c r="I10" s="150"/>
      <c r="J10" s="150"/>
    </row>
    <row r="11" spans="1:10" s="8" customFormat="1" ht="63" x14ac:dyDescent="0.25">
      <c r="A11" s="145"/>
      <c r="B11" s="14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>
        <v>4</v>
      </c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709.92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709.92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2"/>
      <c r="B28" s="152"/>
      <c r="H28" s="133"/>
      <c r="I28" s="133"/>
    </row>
    <row r="29" spans="1:10" s="31" customFormat="1" ht="41.25" customHeight="1" x14ac:dyDescent="0.25">
      <c r="A29" s="152"/>
      <c r="B29" s="152"/>
      <c r="H29" s="133"/>
      <c r="I29" s="133"/>
    </row>
    <row r="30" spans="1:10" s="31" customFormat="1" ht="38.25" customHeight="1" x14ac:dyDescent="0.25">
      <c r="A30" s="152"/>
      <c r="B30" s="152"/>
      <c r="H30" s="133"/>
      <c r="I30" s="133"/>
    </row>
    <row r="31" spans="1:10" s="31" customFormat="1" ht="18.75" customHeight="1" x14ac:dyDescent="0.25">
      <c r="A31" s="153"/>
      <c r="B31" s="153"/>
      <c r="H31" s="133"/>
      <c r="I31" s="133"/>
    </row>
    <row r="32" spans="1:10" s="31" customFormat="1" ht="217.5" customHeight="1" x14ac:dyDescent="0.25">
      <c r="A32" s="154"/>
      <c r="B32" s="155"/>
      <c r="H32" s="133"/>
      <c r="I32" s="133"/>
    </row>
    <row r="33" spans="1:2" ht="53.25" customHeight="1" x14ac:dyDescent="0.25">
      <c r="A33" s="154"/>
      <c r="B33" s="156"/>
    </row>
    <row r="34" spans="1:2" x14ac:dyDescent="0.25">
      <c r="A34" s="151"/>
      <c r="B34" s="151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6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42" t="s">
        <v>349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5.75" customHeight="1" x14ac:dyDescent="0.25">
      <c r="A2" s="143" t="s">
        <v>0</v>
      </c>
      <c r="B2" s="146" t="s">
        <v>2</v>
      </c>
      <c r="C2" s="149" t="s">
        <v>18</v>
      </c>
      <c r="D2" s="149"/>
      <c r="E2" s="149"/>
      <c r="F2" s="149"/>
      <c r="G2" s="149"/>
      <c r="H2" s="149"/>
      <c r="I2" s="149"/>
      <c r="J2" s="149"/>
    </row>
    <row r="3" spans="1:10" ht="33.75" customHeight="1" x14ac:dyDescent="0.25">
      <c r="A3" s="144"/>
      <c r="B3" s="147"/>
      <c r="C3" s="150" t="s">
        <v>8</v>
      </c>
      <c r="D3" s="150"/>
      <c r="E3" s="150"/>
      <c r="F3" s="150"/>
      <c r="G3" s="150" t="s">
        <v>53</v>
      </c>
      <c r="H3" s="150"/>
      <c r="I3" s="150"/>
      <c r="J3" s="150"/>
    </row>
    <row r="4" spans="1:10" s="8" customFormat="1" ht="63" x14ac:dyDescent="0.25">
      <c r="A4" s="145"/>
      <c r="B4" s="14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16" t="s">
        <v>75</v>
      </c>
      <c r="D13" s="116" t="s">
        <v>107</v>
      </c>
      <c r="E13" s="116"/>
      <c r="F13" s="116" t="s">
        <v>10</v>
      </c>
      <c r="G13" s="14" t="s">
        <v>280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108</v>
      </c>
      <c r="E14" s="116"/>
      <c r="F14" s="116" t="s">
        <v>10</v>
      </c>
      <c r="G14" s="14" t="s">
        <v>280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31" t="s">
        <v>75</v>
      </c>
      <c r="D15" s="131" t="s">
        <v>282</v>
      </c>
      <c r="E15" s="131"/>
      <c r="F15" s="131" t="s">
        <v>10</v>
      </c>
      <c r="G15" s="14" t="s">
        <v>281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16" t="s">
        <v>75</v>
      </c>
      <c r="D16" s="131" t="s">
        <v>283</v>
      </c>
      <c r="E16" s="116"/>
      <c r="F16" s="116" t="s">
        <v>10</v>
      </c>
      <c r="G16" s="14" t="s">
        <v>281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284</v>
      </c>
      <c r="E17" s="116"/>
      <c r="F17" s="116" t="s">
        <v>10</v>
      </c>
      <c r="G17" s="14" t="s">
        <v>281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169</v>
      </c>
      <c r="B18" s="13" t="s">
        <v>304</v>
      </c>
      <c r="C18" s="131" t="s">
        <v>52</v>
      </c>
      <c r="D18" s="131" t="s">
        <v>52</v>
      </c>
      <c r="E18" s="131" t="s">
        <v>52</v>
      </c>
      <c r="F18" s="131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18" t="s">
        <v>41</v>
      </c>
      <c r="B19" s="13" t="s">
        <v>286</v>
      </c>
      <c r="C19" s="131" t="s">
        <v>52</v>
      </c>
      <c r="D19" s="131" t="s">
        <v>182</v>
      </c>
      <c r="E19" s="131"/>
      <c r="F19" s="131" t="s">
        <v>189</v>
      </c>
      <c r="G19" s="14" t="s">
        <v>181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18" t="s">
        <v>42</v>
      </c>
      <c r="B20" s="13" t="s">
        <v>286</v>
      </c>
      <c r="C20" s="131" t="s">
        <v>52</v>
      </c>
      <c r="D20" s="131" t="s">
        <v>183</v>
      </c>
      <c r="E20" s="131"/>
      <c r="F20" s="131" t="s">
        <v>189</v>
      </c>
      <c r="G20" s="14" t="s">
        <v>181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18" t="s">
        <v>170</v>
      </c>
      <c r="B21" s="13" t="s">
        <v>286</v>
      </c>
      <c r="C21" s="131" t="s">
        <v>52</v>
      </c>
      <c r="D21" s="131" t="s">
        <v>184</v>
      </c>
      <c r="E21" s="131"/>
      <c r="F21" s="131" t="s">
        <v>189</v>
      </c>
      <c r="G21" s="14" t="s">
        <v>181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171</v>
      </c>
      <c r="B22" s="13" t="s">
        <v>286</v>
      </c>
      <c r="C22" s="131" t="s">
        <v>52</v>
      </c>
      <c r="D22" s="131" t="s">
        <v>185</v>
      </c>
      <c r="E22" s="131"/>
      <c r="F22" s="131" t="s">
        <v>189</v>
      </c>
      <c r="G22" s="14" t="s">
        <v>181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172</v>
      </c>
      <c r="B23" s="13" t="s">
        <v>286</v>
      </c>
      <c r="C23" s="131" t="s">
        <v>52</v>
      </c>
      <c r="D23" s="131" t="s">
        <v>186</v>
      </c>
      <c r="E23" s="131"/>
      <c r="F23" s="131" t="s">
        <v>189</v>
      </c>
      <c r="G23" s="14" t="s">
        <v>181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175</v>
      </c>
      <c r="B24" s="13" t="s">
        <v>286</v>
      </c>
      <c r="C24" s="131" t="s">
        <v>52</v>
      </c>
      <c r="D24" s="131" t="s">
        <v>187</v>
      </c>
      <c r="E24" s="131"/>
      <c r="F24" s="131" t="s">
        <v>189</v>
      </c>
      <c r="G24" s="14" t="s">
        <v>181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176</v>
      </c>
      <c r="B25" s="13" t="s">
        <v>286</v>
      </c>
      <c r="C25" s="131" t="s">
        <v>52</v>
      </c>
      <c r="D25" s="131" t="s">
        <v>188</v>
      </c>
      <c r="E25" s="131"/>
      <c r="F25" s="131" t="s">
        <v>189</v>
      </c>
      <c r="G25" s="14" t="s">
        <v>181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18" t="s">
        <v>118</v>
      </c>
      <c r="B26" s="13" t="s">
        <v>294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31" t="s">
        <v>52</v>
      </c>
    </row>
    <row r="27" spans="1:10" s="16" customFormat="1" ht="54" customHeight="1" x14ac:dyDescent="0.25">
      <c r="A27" s="118" t="s">
        <v>43</v>
      </c>
      <c r="B27" s="13" t="s">
        <v>295</v>
      </c>
      <c r="C27" s="131" t="s">
        <v>75</v>
      </c>
      <c r="D27" s="131" t="s">
        <v>296</v>
      </c>
      <c r="E27" s="131"/>
      <c r="F27" s="131" t="s">
        <v>302</v>
      </c>
      <c r="G27" s="14" t="s">
        <v>117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18" t="s">
        <v>44</v>
      </c>
      <c r="B28" s="13" t="s">
        <v>295</v>
      </c>
      <c r="C28" s="131" t="s">
        <v>75</v>
      </c>
      <c r="D28" s="131" t="s">
        <v>297</v>
      </c>
      <c r="E28" s="131"/>
      <c r="F28" s="131" t="s">
        <v>302</v>
      </c>
      <c r="G28" s="14" t="s">
        <v>117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18" t="s">
        <v>253</v>
      </c>
      <c r="B29" s="13" t="s">
        <v>295</v>
      </c>
      <c r="C29" s="131" t="s">
        <v>75</v>
      </c>
      <c r="D29" s="131" t="s">
        <v>298</v>
      </c>
      <c r="E29" s="131"/>
      <c r="F29" s="131" t="s">
        <v>302</v>
      </c>
      <c r="G29" s="14" t="s">
        <v>117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18" t="s">
        <v>254</v>
      </c>
      <c r="B30" s="13" t="s">
        <v>295</v>
      </c>
      <c r="C30" s="131" t="s">
        <v>75</v>
      </c>
      <c r="D30" s="131" t="s">
        <v>299</v>
      </c>
      <c r="E30" s="131"/>
      <c r="F30" s="131" t="s">
        <v>302</v>
      </c>
      <c r="G30" s="14" t="s">
        <v>117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18" t="s">
        <v>255</v>
      </c>
      <c r="B31" s="13" t="s">
        <v>295</v>
      </c>
      <c r="C31" s="131" t="s">
        <v>75</v>
      </c>
      <c r="D31" s="131" t="s">
        <v>300</v>
      </c>
      <c r="E31" s="131"/>
      <c r="F31" s="131" t="s">
        <v>302</v>
      </c>
      <c r="G31" s="14" t="s">
        <v>117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18" t="s">
        <v>256</v>
      </c>
      <c r="B32" s="13" t="s">
        <v>295</v>
      </c>
      <c r="C32" s="131" t="s">
        <v>75</v>
      </c>
      <c r="D32" s="131" t="s">
        <v>301</v>
      </c>
      <c r="E32" s="131"/>
      <c r="F32" s="131" t="s">
        <v>302</v>
      </c>
      <c r="G32" s="14" t="s">
        <v>117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18" t="s">
        <v>72</v>
      </c>
      <c r="B33" s="13" t="s">
        <v>303</v>
      </c>
      <c r="C33" s="131" t="s">
        <v>52</v>
      </c>
      <c r="D33" s="131" t="s">
        <v>52</v>
      </c>
      <c r="E33" s="131" t="s">
        <v>52</v>
      </c>
      <c r="F33" s="131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18" t="s">
        <v>51</v>
      </c>
      <c r="B34" s="13" t="s">
        <v>295</v>
      </c>
      <c r="C34" s="131" t="s">
        <v>52</v>
      </c>
      <c r="D34" s="131" t="s">
        <v>182</v>
      </c>
      <c r="E34" s="131"/>
      <c r="F34" s="131" t="s">
        <v>189</v>
      </c>
      <c r="G34" s="14" t="s">
        <v>181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18" t="s">
        <v>190</v>
      </c>
      <c r="B35" s="13" t="s">
        <v>295</v>
      </c>
      <c r="C35" s="131" t="s">
        <v>52</v>
      </c>
      <c r="D35" s="131" t="s">
        <v>183</v>
      </c>
      <c r="E35" s="131"/>
      <c r="F35" s="131" t="s">
        <v>189</v>
      </c>
      <c r="G35" s="14" t="s">
        <v>181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18" t="s">
        <v>274</v>
      </c>
      <c r="B36" s="13" t="s">
        <v>295</v>
      </c>
      <c r="C36" s="131" t="s">
        <v>52</v>
      </c>
      <c r="D36" s="131" t="s">
        <v>184</v>
      </c>
      <c r="E36" s="131"/>
      <c r="F36" s="131" t="s">
        <v>189</v>
      </c>
      <c r="G36" s="14" t="s">
        <v>181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18" t="s">
        <v>275</v>
      </c>
      <c r="B37" s="13" t="s">
        <v>295</v>
      </c>
      <c r="C37" s="131" t="s">
        <v>52</v>
      </c>
      <c r="D37" s="131" t="s">
        <v>185</v>
      </c>
      <c r="E37" s="131"/>
      <c r="F37" s="131" t="s">
        <v>189</v>
      </c>
      <c r="G37" s="14" t="s">
        <v>181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276</v>
      </c>
      <c r="B38" s="13" t="s">
        <v>295</v>
      </c>
      <c r="C38" s="131" t="s">
        <v>52</v>
      </c>
      <c r="D38" s="131" t="s">
        <v>186</v>
      </c>
      <c r="E38" s="131"/>
      <c r="F38" s="131" t="s">
        <v>189</v>
      </c>
      <c r="G38" s="14" t="s">
        <v>181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277</v>
      </c>
      <c r="B39" s="13" t="s">
        <v>295</v>
      </c>
      <c r="C39" s="131" t="s">
        <v>52</v>
      </c>
      <c r="D39" s="131" t="s">
        <v>187</v>
      </c>
      <c r="E39" s="131"/>
      <c r="F39" s="131" t="s">
        <v>189</v>
      </c>
      <c r="G39" s="14" t="s">
        <v>181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293</v>
      </c>
      <c r="B40" s="13" t="s">
        <v>295</v>
      </c>
      <c r="C40" s="131" t="s">
        <v>52</v>
      </c>
      <c r="D40" s="131" t="s">
        <v>188</v>
      </c>
      <c r="E40" s="131"/>
      <c r="F40" s="131" t="s">
        <v>189</v>
      </c>
      <c r="G40" s="14" t="s">
        <v>181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307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308</v>
      </c>
      <c r="C42" s="45" t="s">
        <v>75</v>
      </c>
      <c r="D42" s="131" t="s">
        <v>310</v>
      </c>
      <c r="E42" s="45"/>
      <c r="F42" s="45" t="s">
        <v>302</v>
      </c>
      <c r="G42" s="132" t="s">
        <v>309</v>
      </c>
      <c r="H42" s="132">
        <v>1358</v>
      </c>
      <c r="I42" s="132">
        <v>1.06</v>
      </c>
      <c r="J42" s="114">
        <f>+E42*H42</f>
        <v>0</v>
      </c>
    </row>
    <row r="43" spans="1:10" s="16" customFormat="1" ht="65.25" customHeight="1" x14ac:dyDescent="0.25">
      <c r="A43" s="118" t="s">
        <v>74</v>
      </c>
      <c r="B43" s="13" t="s">
        <v>311</v>
      </c>
      <c r="C43" s="131" t="s">
        <v>52</v>
      </c>
      <c r="D43" s="131" t="s">
        <v>52</v>
      </c>
      <c r="E43" s="131" t="s">
        <v>52</v>
      </c>
      <c r="F43" s="131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18" t="s">
        <v>47</v>
      </c>
      <c r="B44" s="13" t="s">
        <v>308</v>
      </c>
      <c r="C44" s="131" t="s">
        <v>52</v>
      </c>
      <c r="D44" s="131" t="s">
        <v>182</v>
      </c>
      <c r="E44" s="131"/>
      <c r="F44" s="131" t="s">
        <v>189</v>
      </c>
      <c r="G44" s="14" t="s">
        <v>181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18" t="s">
        <v>48</v>
      </c>
      <c r="B45" s="13" t="s">
        <v>308</v>
      </c>
      <c r="C45" s="131" t="s">
        <v>52</v>
      </c>
      <c r="D45" s="131" t="s">
        <v>183</v>
      </c>
      <c r="E45" s="131"/>
      <c r="F45" s="131" t="s">
        <v>189</v>
      </c>
      <c r="G45" s="14" t="s">
        <v>181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18" t="s">
        <v>191</v>
      </c>
      <c r="B46" s="13" t="s">
        <v>308</v>
      </c>
      <c r="C46" s="131" t="s">
        <v>52</v>
      </c>
      <c r="D46" s="131" t="s">
        <v>184</v>
      </c>
      <c r="E46" s="131"/>
      <c r="F46" s="131" t="s">
        <v>189</v>
      </c>
      <c r="G46" s="14" t="s">
        <v>181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18" t="s">
        <v>192</v>
      </c>
      <c r="B47" s="13" t="s">
        <v>308</v>
      </c>
      <c r="C47" s="131" t="s">
        <v>52</v>
      </c>
      <c r="D47" s="131" t="s">
        <v>185</v>
      </c>
      <c r="E47" s="131"/>
      <c r="F47" s="131" t="s">
        <v>189</v>
      </c>
      <c r="G47" s="14" t="s">
        <v>181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193</v>
      </c>
      <c r="B48" s="13" t="s">
        <v>308</v>
      </c>
      <c r="C48" s="131" t="s">
        <v>52</v>
      </c>
      <c r="D48" s="131" t="s">
        <v>186</v>
      </c>
      <c r="E48" s="131"/>
      <c r="F48" s="131" t="s">
        <v>189</v>
      </c>
      <c r="G48" s="14" t="s">
        <v>181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194</v>
      </c>
      <c r="B49" s="13" t="s">
        <v>308</v>
      </c>
      <c r="C49" s="131" t="s">
        <v>52</v>
      </c>
      <c r="D49" s="131" t="s">
        <v>187</v>
      </c>
      <c r="E49" s="131"/>
      <c r="F49" s="131" t="s">
        <v>189</v>
      </c>
      <c r="G49" s="14" t="s">
        <v>181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312</v>
      </c>
      <c r="B50" s="13" t="s">
        <v>308</v>
      </c>
      <c r="C50" s="131" t="s">
        <v>52</v>
      </c>
      <c r="D50" s="131" t="s">
        <v>188</v>
      </c>
      <c r="E50" s="131"/>
      <c r="F50" s="131" t="s">
        <v>189</v>
      </c>
      <c r="G50" s="14" t="s">
        <v>181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287</v>
      </c>
      <c r="C52" s="45" t="s">
        <v>75</v>
      </c>
      <c r="D52" s="45" t="s">
        <v>289</v>
      </c>
      <c r="E52" s="45"/>
      <c r="F52" s="45" t="s">
        <v>10</v>
      </c>
      <c r="G52" s="113" t="s">
        <v>290</v>
      </c>
      <c r="H52" s="117">
        <v>1615</v>
      </c>
      <c r="I52" s="132">
        <v>1.03</v>
      </c>
      <c r="J52" s="114">
        <f>+E52*H52</f>
        <v>0</v>
      </c>
    </row>
    <row r="53" spans="1:10" ht="35.25" customHeight="1" x14ac:dyDescent="0.25">
      <c r="A53" s="49" t="s">
        <v>25</v>
      </c>
      <c r="B53" s="13" t="s">
        <v>288</v>
      </c>
      <c r="C53" s="45" t="s">
        <v>75</v>
      </c>
      <c r="D53" s="45" t="s">
        <v>292</v>
      </c>
      <c r="E53" s="45"/>
      <c r="F53" s="45" t="s">
        <v>10</v>
      </c>
      <c r="G53" s="113" t="s">
        <v>291</v>
      </c>
      <c r="H53" s="117">
        <v>964</v>
      </c>
      <c r="I53" s="132">
        <v>1.01</v>
      </c>
      <c r="J53" s="114">
        <f>+E53*H53</f>
        <v>0</v>
      </c>
    </row>
    <row r="54" spans="1:10" s="16" customFormat="1" ht="65.25" customHeight="1" x14ac:dyDescent="0.25">
      <c r="A54" s="118" t="s">
        <v>313</v>
      </c>
      <c r="B54" s="13" t="s">
        <v>305</v>
      </c>
      <c r="C54" s="131" t="s">
        <v>52</v>
      </c>
      <c r="D54" s="131" t="s">
        <v>52</v>
      </c>
      <c r="E54" s="131" t="s">
        <v>52</v>
      </c>
      <c r="F54" s="131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18" t="s">
        <v>314</v>
      </c>
      <c r="B55" s="13" t="s">
        <v>306</v>
      </c>
      <c r="C55" s="131" t="s">
        <v>52</v>
      </c>
      <c r="D55" s="131" t="s">
        <v>182</v>
      </c>
      <c r="E55" s="131"/>
      <c r="F55" s="131" t="s">
        <v>189</v>
      </c>
      <c r="G55" s="14" t="s">
        <v>181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18" t="s">
        <v>315</v>
      </c>
      <c r="B56" s="13" t="s">
        <v>306</v>
      </c>
      <c r="C56" s="131" t="s">
        <v>52</v>
      </c>
      <c r="D56" s="131" t="s">
        <v>183</v>
      </c>
      <c r="E56" s="131"/>
      <c r="F56" s="131" t="s">
        <v>189</v>
      </c>
      <c r="G56" s="14" t="s">
        <v>181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18" t="s">
        <v>316</v>
      </c>
      <c r="B57" s="13" t="s">
        <v>306</v>
      </c>
      <c r="C57" s="131" t="s">
        <v>52</v>
      </c>
      <c r="D57" s="131" t="s">
        <v>184</v>
      </c>
      <c r="E57" s="131"/>
      <c r="F57" s="131" t="s">
        <v>189</v>
      </c>
      <c r="G57" s="14" t="s">
        <v>181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317</v>
      </c>
      <c r="B58" s="13" t="s">
        <v>306</v>
      </c>
      <c r="C58" s="131" t="s">
        <v>52</v>
      </c>
      <c r="D58" s="131" t="s">
        <v>185</v>
      </c>
      <c r="E58" s="131"/>
      <c r="F58" s="131" t="s">
        <v>189</v>
      </c>
      <c r="G58" s="14" t="s">
        <v>181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318</v>
      </c>
      <c r="B59" s="13" t="s">
        <v>306</v>
      </c>
      <c r="C59" s="131" t="s">
        <v>52</v>
      </c>
      <c r="D59" s="131" t="s">
        <v>186</v>
      </c>
      <c r="E59" s="131"/>
      <c r="F59" s="131" t="s">
        <v>189</v>
      </c>
      <c r="G59" s="14" t="s">
        <v>181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319</v>
      </c>
      <c r="B60" s="13" t="s">
        <v>306</v>
      </c>
      <c r="C60" s="131" t="s">
        <v>52</v>
      </c>
      <c r="D60" s="131" t="s">
        <v>187</v>
      </c>
      <c r="E60" s="131"/>
      <c r="F60" s="131" t="s">
        <v>189</v>
      </c>
      <c r="G60" s="14" t="s">
        <v>181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320</v>
      </c>
      <c r="B61" s="13" t="s">
        <v>306</v>
      </c>
      <c r="C61" s="131" t="s">
        <v>52</v>
      </c>
      <c r="D61" s="131" t="s">
        <v>188</v>
      </c>
      <c r="E61" s="131"/>
      <c r="F61" s="131" t="s">
        <v>189</v>
      </c>
      <c r="G61" s="14" t="s">
        <v>181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2" t="s">
        <v>52</v>
      </c>
      <c r="D62" s="112" t="s">
        <v>52</v>
      </c>
      <c r="E62" s="112" t="s">
        <v>52</v>
      </c>
      <c r="F62" s="112" t="s">
        <v>52</v>
      </c>
      <c r="G62" s="112" t="s">
        <v>52</v>
      </c>
      <c r="H62" s="116" t="s">
        <v>52</v>
      </c>
      <c r="I62" s="131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2"/>
      <c r="B64" s="152"/>
      <c r="H64" s="121"/>
      <c r="I64" s="133"/>
    </row>
    <row r="65" spans="1:9" s="31" customFormat="1" ht="41.25" customHeight="1" x14ac:dyDescent="0.25">
      <c r="A65" s="152"/>
      <c r="B65" s="152"/>
      <c r="H65" s="121"/>
      <c r="I65" s="133"/>
    </row>
    <row r="66" spans="1:9" s="31" customFormat="1" ht="38.25" customHeight="1" x14ac:dyDescent="0.25">
      <c r="A66" s="152"/>
      <c r="B66" s="152"/>
      <c r="H66" s="121"/>
      <c r="I66" s="133"/>
    </row>
    <row r="67" spans="1:9" s="31" customFormat="1" ht="18.75" customHeight="1" x14ac:dyDescent="0.25">
      <c r="A67" s="153"/>
      <c r="B67" s="153"/>
      <c r="H67" s="121"/>
      <c r="I67" s="133"/>
    </row>
    <row r="68" spans="1:9" s="31" customFormat="1" ht="217.5" customHeight="1" x14ac:dyDescent="0.25">
      <c r="A68" s="154"/>
      <c r="B68" s="155"/>
      <c r="H68" s="121"/>
      <c r="I68" s="133"/>
    </row>
    <row r="69" spans="1:9" ht="53.25" customHeight="1" x14ac:dyDescent="0.25">
      <c r="A69" s="154"/>
      <c r="B69" s="156"/>
    </row>
    <row r="70" spans="1:9" x14ac:dyDescent="0.25">
      <c r="A70" s="151"/>
      <c r="B70" s="151"/>
    </row>
    <row r="71" spans="1:9" x14ac:dyDescent="0.25">
      <c r="B71" s="115"/>
    </row>
    <row r="75" spans="1:9" x14ac:dyDescent="0.25">
      <c r="B75" s="115"/>
    </row>
  </sheetData>
  <mergeCells count="13">
    <mergeCell ref="A67:B67"/>
    <mergeCell ref="A68:B68"/>
    <mergeCell ref="A69:B69"/>
    <mergeCell ref="A70:B70"/>
    <mergeCell ref="A64:B64"/>
    <mergeCell ref="A65:B65"/>
    <mergeCell ref="A66:B66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1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2" t="s">
        <v>350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5.75" customHeight="1" x14ac:dyDescent="0.25">
      <c r="A2" s="143" t="s">
        <v>0</v>
      </c>
      <c r="B2" s="146" t="s">
        <v>2</v>
      </c>
      <c r="C2" s="149" t="s">
        <v>18</v>
      </c>
      <c r="D2" s="149"/>
      <c r="E2" s="149"/>
      <c r="F2" s="149"/>
      <c r="G2" s="149"/>
      <c r="H2" s="149"/>
      <c r="I2" s="149"/>
      <c r="J2" s="149"/>
      <c r="K2" s="149"/>
    </row>
    <row r="3" spans="1:11" ht="33.75" customHeight="1" x14ac:dyDescent="0.25">
      <c r="A3" s="144"/>
      <c r="B3" s="147"/>
      <c r="C3" s="150" t="s">
        <v>8</v>
      </c>
      <c r="D3" s="150"/>
      <c r="E3" s="150"/>
      <c r="F3" s="150"/>
      <c r="G3" s="150"/>
      <c r="H3" s="150" t="s">
        <v>53</v>
      </c>
      <c r="I3" s="169"/>
      <c r="J3" s="169"/>
      <c r="K3" s="169"/>
    </row>
    <row r="4" spans="1:11" s="8" customFormat="1" ht="63" x14ac:dyDescent="0.25">
      <c r="A4" s="145"/>
      <c r="B4" s="14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/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26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/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26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/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4"/>
      <c r="B76" s="174"/>
    </row>
    <row r="77" spans="1:11" s="31" customFormat="1" ht="41.25" customHeight="1" x14ac:dyDescent="0.25">
      <c r="A77" s="174"/>
      <c r="B77" s="174"/>
    </row>
    <row r="78" spans="1:11" s="31" customFormat="1" ht="38.25" customHeight="1" x14ac:dyDescent="0.25">
      <c r="A78" s="174"/>
      <c r="B78" s="174"/>
    </row>
    <row r="79" spans="1:11" s="31" customFormat="1" ht="18.75" customHeight="1" x14ac:dyDescent="0.25">
      <c r="A79" s="170"/>
      <c r="B79" s="170"/>
    </row>
    <row r="80" spans="1:11" s="31" customFormat="1" ht="42" customHeight="1" x14ac:dyDescent="0.25">
      <c r="A80" s="171"/>
      <c r="B80" s="172"/>
    </row>
    <row r="81" spans="1:2" ht="53.25" customHeight="1" x14ac:dyDescent="0.25">
      <c r="A81" s="171"/>
      <c r="B81" s="173"/>
    </row>
    <row r="82" spans="1:2" x14ac:dyDescent="0.25">
      <c r="A82" s="151"/>
      <c r="B82" s="151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2" t="s">
        <v>351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ht="15.75" customHeight="1" x14ac:dyDescent="0.25">
      <c r="A3" s="143" t="s">
        <v>0</v>
      </c>
      <c r="B3" s="146" t="s">
        <v>2</v>
      </c>
      <c r="C3" s="149" t="s">
        <v>18</v>
      </c>
      <c r="D3" s="149"/>
      <c r="E3" s="149"/>
      <c r="F3" s="149"/>
      <c r="G3" s="149"/>
      <c r="H3" s="149"/>
      <c r="I3" s="149"/>
      <c r="J3" s="149"/>
      <c r="K3" s="149"/>
    </row>
    <row r="4" spans="1:11" ht="33.75" customHeight="1" x14ac:dyDescent="0.25">
      <c r="A4" s="144"/>
      <c r="B4" s="147"/>
      <c r="C4" s="150" t="s">
        <v>8</v>
      </c>
      <c r="D4" s="150"/>
      <c r="E4" s="150"/>
      <c r="F4" s="150"/>
      <c r="G4" s="150"/>
      <c r="H4" s="150" t="s">
        <v>53</v>
      </c>
      <c r="I4" s="169"/>
      <c r="J4" s="169"/>
      <c r="K4" s="169"/>
    </row>
    <row r="5" spans="1:11" s="8" customFormat="1" ht="63" x14ac:dyDescent="0.25">
      <c r="A5" s="145"/>
      <c r="B5" s="14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/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/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24">
        <v>0.4</v>
      </c>
      <c r="D10" s="25" t="s">
        <v>139</v>
      </c>
      <c r="E10" s="25"/>
      <c r="F10" s="124"/>
      <c r="G10" s="125" t="s">
        <v>3</v>
      </c>
      <c r="H10" s="14" t="s">
        <v>15</v>
      </c>
      <c r="I10" s="124">
        <v>340</v>
      </c>
      <c r="J10" s="124">
        <v>1.08</v>
      </c>
      <c r="K10" s="15">
        <f t="shared" si="0"/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140</v>
      </c>
      <c r="E11" s="25"/>
      <c r="F11" s="124"/>
      <c r="G11" s="125" t="s">
        <v>3</v>
      </c>
      <c r="H11" s="14" t="s">
        <v>15</v>
      </c>
      <c r="I11" s="124">
        <v>398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141</v>
      </c>
      <c r="E12" s="25"/>
      <c r="F12" s="124"/>
      <c r="G12" s="125" t="s">
        <v>3</v>
      </c>
      <c r="H12" s="14" t="s">
        <v>15</v>
      </c>
      <c r="I12" s="124">
        <v>448</v>
      </c>
      <c r="J12" s="124">
        <v>1.08</v>
      </c>
      <c r="K12" s="15">
        <f t="shared" si="0"/>
        <v>0</v>
      </c>
    </row>
    <row r="13" spans="1:11" s="10" customFormat="1" ht="47.25" x14ac:dyDescent="0.25">
      <c r="A13" s="49" t="s">
        <v>100</v>
      </c>
      <c r="B13" s="13" t="s">
        <v>132</v>
      </c>
      <c r="C13" s="124">
        <v>0.4</v>
      </c>
      <c r="D13" s="25" t="s">
        <v>142</v>
      </c>
      <c r="E13" s="25"/>
      <c r="F13" s="124"/>
      <c r="G13" s="125" t="s">
        <v>3</v>
      </c>
      <c r="H13" s="14" t="s">
        <v>15</v>
      </c>
      <c r="I13" s="124">
        <v>539</v>
      </c>
      <c r="J13" s="124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143</v>
      </c>
      <c r="E14" s="25"/>
      <c r="F14" s="124"/>
      <c r="G14" s="125" t="s">
        <v>3</v>
      </c>
      <c r="H14" s="14" t="s">
        <v>15</v>
      </c>
      <c r="I14" s="124">
        <v>618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24">
        <v>0.4</v>
      </c>
      <c r="D15" s="25" t="s">
        <v>144</v>
      </c>
      <c r="E15" s="25"/>
      <c r="F15" s="124"/>
      <c r="G15" s="125" t="s">
        <v>3</v>
      </c>
      <c r="H15" s="14" t="s">
        <v>15</v>
      </c>
      <c r="I15" s="124">
        <v>722</v>
      </c>
      <c r="J15" s="124">
        <v>1.08</v>
      </c>
      <c r="K15" s="15">
        <f t="shared" si="0"/>
        <v>0</v>
      </c>
    </row>
    <row r="16" spans="1:11" s="10" customFormat="1" ht="47.25" x14ac:dyDescent="0.25">
      <c r="A16" s="49" t="s">
        <v>103</v>
      </c>
      <c r="B16" s="13" t="s">
        <v>125</v>
      </c>
      <c r="C16" s="124">
        <v>0.4</v>
      </c>
      <c r="D16" s="25" t="s">
        <v>145</v>
      </c>
      <c r="E16" s="25"/>
      <c r="F16" s="124"/>
      <c r="G16" s="125" t="s">
        <v>3</v>
      </c>
      <c r="H16" s="14" t="s">
        <v>15</v>
      </c>
      <c r="I16" s="124">
        <v>916</v>
      </c>
      <c r="J16" s="124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24">
        <v>0.4</v>
      </c>
      <c r="D17" s="25" t="s">
        <v>146</v>
      </c>
      <c r="E17" s="25"/>
      <c r="F17" s="124"/>
      <c r="G17" s="125" t="s">
        <v>3</v>
      </c>
      <c r="H17" s="14" t="s">
        <v>15</v>
      </c>
      <c r="I17" s="124">
        <v>1116</v>
      </c>
      <c r="J17" s="124">
        <v>1.08</v>
      </c>
      <c r="K17" s="15">
        <f t="shared" si="0"/>
        <v>0</v>
      </c>
    </row>
    <row r="18" spans="1:11" s="10" customFormat="1" ht="58.5" customHeight="1" x14ac:dyDescent="0.25">
      <c r="A18" s="49" t="s">
        <v>169</v>
      </c>
      <c r="B18" s="13" t="s">
        <v>68</v>
      </c>
      <c r="C18" s="57" t="s">
        <v>52</v>
      </c>
      <c r="D18" s="57" t="s">
        <v>52</v>
      </c>
      <c r="E18" s="124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4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121</v>
      </c>
      <c r="C19" s="57">
        <v>10</v>
      </c>
      <c r="D19" s="25" t="s">
        <v>147</v>
      </c>
      <c r="E19" s="25"/>
      <c r="F19" s="57"/>
      <c r="G19" s="59" t="s">
        <v>3</v>
      </c>
      <c r="H19" s="14" t="s">
        <v>127</v>
      </c>
      <c r="I19" s="57">
        <v>2214</v>
      </c>
      <c r="J19" s="124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148</v>
      </c>
      <c r="E20" s="25"/>
      <c r="F20" s="57"/>
      <c r="G20" s="59" t="s">
        <v>3</v>
      </c>
      <c r="H20" s="14" t="s">
        <v>127</v>
      </c>
      <c r="I20" s="57">
        <v>2394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170</v>
      </c>
      <c r="B21" s="13" t="s">
        <v>122</v>
      </c>
      <c r="C21" s="61">
        <v>10</v>
      </c>
      <c r="D21" s="25" t="s">
        <v>149</v>
      </c>
      <c r="E21" s="25"/>
      <c r="F21" s="61"/>
      <c r="G21" s="62" t="s">
        <v>3</v>
      </c>
      <c r="H21" s="14" t="s">
        <v>127</v>
      </c>
      <c r="I21" s="61">
        <v>3055</v>
      </c>
      <c r="J21" s="124">
        <v>1.08</v>
      </c>
      <c r="K21" s="15">
        <f t="shared" si="0"/>
        <v>0</v>
      </c>
    </row>
    <row r="22" spans="1:11" s="55" customFormat="1" ht="47.25" x14ac:dyDescent="0.25">
      <c r="A22" s="49" t="s">
        <v>171</v>
      </c>
      <c r="B22" s="13" t="s">
        <v>130</v>
      </c>
      <c r="C22" s="122">
        <v>10</v>
      </c>
      <c r="D22" s="25" t="s">
        <v>150</v>
      </c>
      <c r="E22" s="25"/>
      <c r="F22" s="122"/>
      <c r="G22" s="123" t="s">
        <v>3</v>
      </c>
      <c r="H22" s="14" t="s">
        <v>127</v>
      </c>
      <c r="I22" s="122">
        <v>2106</v>
      </c>
      <c r="J22" s="124">
        <v>1.08</v>
      </c>
      <c r="K22" s="15">
        <f t="shared" si="0"/>
        <v>0</v>
      </c>
    </row>
    <row r="23" spans="1:11" s="55" customFormat="1" ht="47.25" x14ac:dyDescent="0.25">
      <c r="A23" s="49" t="s">
        <v>172</v>
      </c>
      <c r="B23" s="13" t="s">
        <v>131</v>
      </c>
      <c r="C23" s="122">
        <v>10</v>
      </c>
      <c r="D23" s="25" t="s">
        <v>151</v>
      </c>
      <c r="E23" s="25"/>
      <c r="F23" s="122"/>
      <c r="G23" s="123" t="s">
        <v>3</v>
      </c>
      <c r="H23" s="14" t="s">
        <v>127</v>
      </c>
      <c r="I23" s="122">
        <v>2037</v>
      </c>
      <c r="J23" s="124">
        <v>1.08</v>
      </c>
      <c r="K23" s="15">
        <f t="shared" si="0"/>
        <v>0</v>
      </c>
    </row>
    <row r="24" spans="1:11" s="10" customFormat="1" ht="47.25" x14ac:dyDescent="0.25">
      <c r="A24" s="49" t="s">
        <v>175</v>
      </c>
      <c r="B24" s="13" t="s">
        <v>132</v>
      </c>
      <c r="C24" s="116">
        <v>6</v>
      </c>
      <c r="D24" s="25" t="s">
        <v>147</v>
      </c>
      <c r="E24" s="25"/>
      <c r="F24" s="116"/>
      <c r="G24" s="120" t="s">
        <v>3</v>
      </c>
      <c r="H24" s="14" t="s">
        <v>127</v>
      </c>
      <c r="I24" s="116">
        <v>2136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176</v>
      </c>
      <c r="B25" s="13" t="s">
        <v>123</v>
      </c>
      <c r="C25" s="116">
        <v>6</v>
      </c>
      <c r="D25" s="25" t="s">
        <v>148</v>
      </c>
      <c r="E25" s="25"/>
      <c r="F25" s="116"/>
      <c r="G25" s="120" t="s">
        <v>3</v>
      </c>
      <c r="H25" s="14" t="s">
        <v>127</v>
      </c>
      <c r="I25" s="116">
        <v>2306</v>
      </c>
      <c r="J25" s="124">
        <v>1.08</v>
      </c>
      <c r="K25" s="15">
        <f t="shared" si="0"/>
        <v>0</v>
      </c>
    </row>
    <row r="26" spans="1:11" s="55" customFormat="1" ht="47.25" x14ac:dyDescent="0.25">
      <c r="A26" s="49" t="s">
        <v>177</v>
      </c>
      <c r="B26" s="13" t="s">
        <v>124</v>
      </c>
      <c r="C26" s="116">
        <v>6</v>
      </c>
      <c r="D26" s="25" t="s">
        <v>149</v>
      </c>
      <c r="E26" s="25"/>
      <c r="F26" s="116"/>
      <c r="G26" s="120" t="s">
        <v>3</v>
      </c>
      <c r="H26" s="14" t="s">
        <v>127</v>
      </c>
      <c r="I26" s="116">
        <v>2366</v>
      </c>
      <c r="J26" s="124">
        <v>1.08</v>
      </c>
      <c r="K26" s="15">
        <f t="shared" si="0"/>
        <v>0</v>
      </c>
    </row>
    <row r="27" spans="1:11" s="10" customFormat="1" ht="47.25" x14ac:dyDescent="0.25">
      <c r="A27" s="49" t="s">
        <v>173</v>
      </c>
      <c r="B27" s="13" t="s">
        <v>125</v>
      </c>
      <c r="C27" s="116">
        <v>6</v>
      </c>
      <c r="D27" s="25" t="s">
        <v>152</v>
      </c>
      <c r="E27" s="25"/>
      <c r="F27" s="116"/>
      <c r="G27" s="120" t="s">
        <v>3</v>
      </c>
      <c r="H27" s="14" t="s">
        <v>127</v>
      </c>
      <c r="I27" s="116">
        <v>2058</v>
      </c>
      <c r="J27" s="124">
        <v>1.08</v>
      </c>
      <c r="K27" s="15">
        <f t="shared" si="0"/>
        <v>0</v>
      </c>
    </row>
    <row r="28" spans="1:11" s="10" customFormat="1" ht="47.25" x14ac:dyDescent="0.25">
      <c r="A28" s="49" t="s">
        <v>174</v>
      </c>
      <c r="B28" s="13" t="s">
        <v>126</v>
      </c>
      <c r="C28" s="124">
        <v>6</v>
      </c>
      <c r="D28" s="25" t="s">
        <v>153</v>
      </c>
      <c r="E28" s="25"/>
      <c r="F28" s="124"/>
      <c r="G28" s="125" t="s">
        <v>3</v>
      </c>
      <c r="H28" s="14" t="s">
        <v>127</v>
      </c>
      <c r="I28" s="124">
        <v>1979</v>
      </c>
      <c r="J28" s="124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118</v>
      </c>
      <c r="B29" s="27" t="s">
        <v>179</v>
      </c>
      <c r="C29" s="57" t="s">
        <v>52</v>
      </c>
      <c r="D29" s="57" t="s">
        <v>52</v>
      </c>
      <c r="E29" s="124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4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195</v>
      </c>
      <c r="C30" s="118" t="s">
        <v>154</v>
      </c>
      <c r="D30" s="25" t="s">
        <v>155</v>
      </c>
      <c r="E30" s="124" t="s">
        <v>52</v>
      </c>
      <c r="F30" s="57"/>
      <c r="G30" s="59" t="s">
        <v>3</v>
      </c>
      <c r="H30" s="14" t="s">
        <v>157</v>
      </c>
      <c r="I30" s="57">
        <v>496</v>
      </c>
      <c r="J30" s="124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195</v>
      </c>
      <c r="C31" s="118" t="s">
        <v>128</v>
      </c>
      <c r="D31" s="25" t="s">
        <v>156</v>
      </c>
      <c r="E31" s="124" t="s">
        <v>52</v>
      </c>
      <c r="F31" s="57"/>
      <c r="G31" s="59" t="s">
        <v>3</v>
      </c>
      <c r="H31" s="14" t="s">
        <v>157</v>
      </c>
      <c r="I31" s="57">
        <v>1428</v>
      </c>
      <c r="J31" s="124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158</v>
      </c>
      <c r="C32" s="124" t="s">
        <v>52</v>
      </c>
      <c r="D32" s="124" t="s">
        <v>52</v>
      </c>
      <c r="E32" s="124" t="s">
        <v>52</v>
      </c>
      <c r="F32" s="124" t="s">
        <v>52</v>
      </c>
      <c r="G32" s="124" t="s">
        <v>52</v>
      </c>
      <c r="H32" s="124" t="s">
        <v>52</v>
      </c>
      <c r="I32" s="124" t="s">
        <v>52</v>
      </c>
      <c r="J32" s="124" t="s">
        <v>52</v>
      </c>
      <c r="K32" s="124" t="s">
        <v>52</v>
      </c>
    </row>
    <row r="33" spans="1:11" s="10" customFormat="1" x14ac:dyDescent="0.25">
      <c r="A33" s="49" t="s">
        <v>51</v>
      </c>
      <c r="B33" s="13" t="s">
        <v>37</v>
      </c>
      <c r="C33" s="118" t="s">
        <v>52</v>
      </c>
      <c r="D33" s="25" t="s">
        <v>159</v>
      </c>
      <c r="E33" s="124" t="s">
        <v>52</v>
      </c>
      <c r="F33" s="124"/>
      <c r="G33" s="125" t="s">
        <v>162</v>
      </c>
      <c r="H33" s="14" t="s">
        <v>161</v>
      </c>
      <c r="I33" s="124">
        <v>1.3</v>
      </c>
      <c r="J33" s="124">
        <v>1</v>
      </c>
      <c r="K33" s="15">
        <f t="shared" ref="K33:K34" si="3">F33*I33*J33</f>
        <v>0</v>
      </c>
    </row>
    <row r="34" spans="1:11" s="10" customFormat="1" x14ac:dyDescent="0.25">
      <c r="A34" s="49" t="s">
        <v>190</v>
      </c>
      <c r="B34" s="13" t="s">
        <v>37</v>
      </c>
      <c r="C34" s="118" t="s">
        <v>52</v>
      </c>
      <c r="D34" s="25" t="s">
        <v>160</v>
      </c>
      <c r="E34" s="124" t="s">
        <v>52</v>
      </c>
      <c r="F34" s="124"/>
      <c r="G34" s="125" t="s">
        <v>162</v>
      </c>
      <c r="H34" s="14" t="s">
        <v>161</v>
      </c>
      <c r="I34" s="124">
        <v>2.3199999999999998</v>
      </c>
      <c r="J34" s="124">
        <v>1</v>
      </c>
      <c r="K34" s="15">
        <f t="shared" si="3"/>
        <v>0</v>
      </c>
    </row>
    <row r="35" spans="1:11" s="10" customFormat="1" x14ac:dyDescent="0.25">
      <c r="A35" s="49" t="s">
        <v>274</v>
      </c>
      <c r="B35" s="13" t="s">
        <v>38</v>
      </c>
      <c r="C35" s="118" t="s">
        <v>52</v>
      </c>
      <c r="D35" s="25" t="s">
        <v>159</v>
      </c>
      <c r="E35" s="124" t="s">
        <v>52</v>
      </c>
      <c r="F35" s="124"/>
      <c r="G35" s="125" t="s">
        <v>162</v>
      </c>
      <c r="H35" s="14" t="s">
        <v>161</v>
      </c>
      <c r="I35" s="124">
        <v>1.3</v>
      </c>
      <c r="J35" s="124">
        <v>1</v>
      </c>
      <c r="K35" s="15">
        <f t="shared" ref="K35:K36" si="4">F35*I35*J35</f>
        <v>0</v>
      </c>
    </row>
    <row r="36" spans="1:11" s="10" customFormat="1" x14ac:dyDescent="0.25">
      <c r="A36" s="49" t="s">
        <v>275</v>
      </c>
      <c r="B36" s="13" t="s">
        <v>38</v>
      </c>
      <c r="C36" s="118" t="s">
        <v>52</v>
      </c>
      <c r="D36" s="25" t="s">
        <v>160</v>
      </c>
      <c r="E36" s="124" t="s">
        <v>52</v>
      </c>
      <c r="F36" s="124"/>
      <c r="G36" s="125" t="s">
        <v>162</v>
      </c>
      <c r="H36" s="14" t="s">
        <v>161</v>
      </c>
      <c r="I36" s="124">
        <v>2.3199999999999998</v>
      </c>
      <c r="J36" s="124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178</v>
      </c>
      <c r="C37" s="116" t="s">
        <v>52</v>
      </c>
      <c r="D37" s="116" t="s">
        <v>52</v>
      </c>
      <c r="E37" s="124" t="s">
        <v>52</v>
      </c>
      <c r="F37" s="116" t="s">
        <v>52</v>
      </c>
      <c r="G37" s="116" t="s">
        <v>52</v>
      </c>
      <c r="H37" s="116" t="s">
        <v>52</v>
      </c>
      <c r="I37" s="116" t="s">
        <v>52</v>
      </c>
      <c r="J37" s="124" t="s">
        <v>52</v>
      </c>
      <c r="K37" s="116" t="s">
        <v>52</v>
      </c>
    </row>
    <row r="38" spans="1:11" s="10" customFormat="1" ht="31.5" x14ac:dyDescent="0.25">
      <c r="A38" s="49" t="s">
        <v>45</v>
      </c>
      <c r="B38" s="13" t="s">
        <v>195</v>
      </c>
      <c r="C38" s="57" t="s">
        <v>164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4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4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4" t="s">
        <v>52</v>
      </c>
      <c r="K39" s="116" t="s">
        <v>52</v>
      </c>
    </row>
    <row r="40" spans="1:11" s="10" customFormat="1" ht="78.75" x14ac:dyDescent="0.25">
      <c r="A40" s="49" t="s">
        <v>47</v>
      </c>
      <c r="B40" s="13" t="s">
        <v>195</v>
      </c>
      <c r="C40" s="118" t="s">
        <v>164</v>
      </c>
      <c r="D40" s="25" t="s">
        <v>165</v>
      </c>
      <c r="E40" s="25" t="s">
        <v>52</v>
      </c>
      <c r="F40" s="57"/>
      <c r="G40" s="26" t="s">
        <v>12</v>
      </c>
      <c r="H40" s="14" t="s">
        <v>163</v>
      </c>
      <c r="I40" s="57">
        <v>15329</v>
      </c>
      <c r="J40" s="124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195</v>
      </c>
      <c r="C41" s="118" t="s">
        <v>164</v>
      </c>
      <c r="D41" s="25" t="s">
        <v>166</v>
      </c>
      <c r="E41" s="25" t="s">
        <v>52</v>
      </c>
      <c r="F41" s="124"/>
      <c r="G41" s="26" t="s">
        <v>12</v>
      </c>
      <c r="H41" s="14" t="s">
        <v>163</v>
      </c>
      <c r="I41" s="124">
        <v>23088</v>
      </c>
      <c r="J41" s="124">
        <v>1.08</v>
      </c>
      <c r="K41" s="15">
        <f t="shared" si="2"/>
        <v>0</v>
      </c>
    </row>
    <row r="42" spans="1:11" s="10" customFormat="1" ht="78.75" x14ac:dyDescent="0.25">
      <c r="A42" s="49" t="s">
        <v>191</v>
      </c>
      <c r="B42" s="13" t="s">
        <v>195</v>
      </c>
      <c r="C42" s="118" t="s">
        <v>164</v>
      </c>
      <c r="D42" s="25" t="s">
        <v>167</v>
      </c>
      <c r="E42" s="25" t="s">
        <v>52</v>
      </c>
      <c r="F42" s="124"/>
      <c r="G42" s="26" t="s">
        <v>12</v>
      </c>
      <c r="H42" s="14" t="s">
        <v>163</v>
      </c>
      <c r="I42" s="124">
        <v>23636</v>
      </c>
      <c r="J42" s="124">
        <v>1.08</v>
      </c>
      <c r="K42" s="15">
        <f t="shared" si="2"/>
        <v>0</v>
      </c>
    </row>
    <row r="43" spans="1:11" s="10" customFormat="1" ht="78.75" x14ac:dyDescent="0.25">
      <c r="A43" s="49" t="s">
        <v>192</v>
      </c>
      <c r="B43" s="13" t="s">
        <v>195</v>
      </c>
      <c r="C43" s="118" t="s">
        <v>164</v>
      </c>
      <c r="D43" s="25" t="s">
        <v>168</v>
      </c>
      <c r="E43" s="25" t="s">
        <v>52</v>
      </c>
      <c r="F43" s="124"/>
      <c r="G43" s="26" t="s">
        <v>12</v>
      </c>
      <c r="H43" s="14" t="s">
        <v>163</v>
      </c>
      <c r="I43" s="124">
        <v>41090</v>
      </c>
      <c r="J43" s="124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193</v>
      </c>
      <c r="B44" s="13" t="s">
        <v>195</v>
      </c>
      <c r="C44" s="118" t="s">
        <v>164</v>
      </c>
      <c r="D44" s="25" t="s">
        <v>360</v>
      </c>
      <c r="E44" s="25" t="s">
        <v>52</v>
      </c>
      <c r="F44" s="124"/>
      <c r="G44" s="26" t="s">
        <v>12</v>
      </c>
      <c r="H44" s="14" t="s">
        <v>163</v>
      </c>
      <c r="I44" s="124">
        <v>18517</v>
      </c>
      <c r="J44" s="124">
        <v>1.08</v>
      </c>
      <c r="K44" s="15">
        <f t="shared" si="2"/>
        <v>0</v>
      </c>
    </row>
    <row r="45" spans="1:11" s="10" customFormat="1" ht="78.75" x14ac:dyDescent="0.25">
      <c r="A45" s="49" t="s">
        <v>194</v>
      </c>
      <c r="B45" s="13" t="s">
        <v>195</v>
      </c>
      <c r="C45" s="118" t="s">
        <v>164</v>
      </c>
      <c r="D45" s="25" t="s">
        <v>129</v>
      </c>
      <c r="E45" s="25" t="s">
        <v>52</v>
      </c>
      <c r="F45" s="124"/>
      <c r="G45" s="26" t="s">
        <v>12</v>
      </c>
      <c r="H45" s="14" t="s">
        <v>163</v>
      </c>
      <c r="I45" s="124">
        <v>53502</v>
      </c>
      <c r="J45" s="124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180</v>
      </c>
      <c r="C46" s="126" t="s">
        <v>52</v>
      </c>
      <c r="D46" s="126" t="s">
        <v>52</v>
      </c>
      <c r="E46" s="126" t="s">
        <v>52</v>
      </c>
      <c r="F46" s="126" t="s">
        <v>52</v>
      </c>
      <c r="G46" s="126" t="s">
        <v>52</v>
      </c>
      <c r="H46" s="126" t="s">
        <v>52</v>
      </c>
      <c r="I46" s="126" t="s">
        <v>52</v>
      </c>
      <c r="J46" s="126" t="s">
        <v>52</v>
      </c>
      <c r="K46" s="126" t="s">
        <v>52</v>
      </c>
    </row>
    <row r="47" spans="1:11" s="10" customFormat="1" ht="31.5" x14ac:dyDescent="0.25">
      <c r="A47" s="49" t="s">
        <v>24</v>
      </c>
      <c r="B47" s="13" t="s">
        <v>195</v>
      </c>
      <c r="C47" s="126" t="s">
        <v>52</v>
      </c>
      <c r="D47" s="25" t="s">
        <v>182</v>
      </c>
      <c r="E47" s="25" t="s">
        <v>52</v>
      </c>
      <c r="F47" s="126"/>
      <c r="G47" s="128" t="s">
        <v>189</v>
      </c>
      <c r="H47" s="14" t="s">
        <v>181</v>
      </c>
      <c r="I47" s="126">
        <v>3</v>
      </c>
      <c r="J47" s="126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195</v>
      </c>
      <c r="C48" s="126" t="s">
        <v>52</v>
      </c>
      <c r="D48" s="25" t="s">
        <v>183</v>
      </c>
      <c r="E48" s="25" t="s">
        <v>52</v>
      </c>
      <c r="F48" s="126"/>
      <c r="G48" s="128" t="s">
        <v>189</v>
      </c>
      <c r="H48" s="14" t="s">
        <v>181</v>
      </c>
      <c r="I48" s="126">
        <v>5</v>
      </c>
      <c r="J48" s="126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195</v>
      </c>
      <c r="C49" s="126" t="s">
        <v>52</v>
      </c>
      <c r="D49" s="25" t="s">
        <v>184</v>
      </c>
      <c r="E49" s="25" t="s">
        <v>52</v>
      </c>
      <c r="F49" s="126"/>
      <c r="G49" s="128" t="s">
        <v>189</v>
      </c>
      <c r="H49" s="14" t="s">
        <v>181</v>
      </c>
      <c r="I49" s="126">
        <v>10</v>
      </c>
      <c r="J49" s="126">
        <v>1</v>
      </c>
      <c r="K49" s="15">
        <f t="shared" si="7"/>
        <v>0</v>
      </c>
    </row>
    <row r="50" spans="1:11" s="10" customFormat="1" ht="31.5" x14ac:dyDescent="0.25">
      <c r="A50" s="49" t="s">
        <v>83</v>
      </c>
      <c r="B50" s="13" t="s">
        <v>195</v>
      </c>
      <c r="C50" s="126" t="s">
        <v>52</v>
      </c>
      <c r="D50" s="25" t="s">
        <v>185</v>
      </c>
      <c r="E50" s="25" t="s">
        <v>52</v>
      </c>
      <c r="F50" s="126"/>
      <c r="G50" s="128" t="s">
        <v>189</v>
      </c>
      <c r="H50" s="14" t="s">
        <v>181</v>
      </c>
      <c r="I50" s="126">
        <v>40</v>
      </c>
      <c r="J50" s="126">
        <v>1</v>
      </c>
      <c r="K50" s="15">
        <f t="shared" si="7"/>
        <v>0</v>
      </c>
    </row>
    <row r="51" spans="1:11" s="10" customFormat="1" ht="31.5" x14ac:dyDescent="0.25">
      <c r="A51" s="49" t="s">
        <v>84</v>
      </c>
      <c r="B51" s="13" t="s">
        <v>195</v>
      </c>
      <c r="C51" s="126" t="s">
        <v>52</v>
      </c>
      <c r="D51" s="25" t="s">
        <v>186</v>
      </c>
      <c r="E51" s="25" t="s">
        <v>52</v>
      </c>
      <c r="F51" s="126"/>
      <c r="G51" s="128" t="s">
        <v>189</v>
      </c>
      <c r="H51" s="14" t="s">
        <v>181</v>
      </c>
      <c r="I51" s="126">
        <v>70</v>
      </c>
      <c r="J51" s="126">
        <v>1</v>
      </c>
      <c r="K51" s="15">
        <f t="shared" si="7"/>
        <v>0</v>
      </c>
    </row>
    <row r="52" spans="1:11" s="10" customFormat="1" ht="31.5" x14ac:dyDescent="0.25">
      <c r="A52" s="49" t="s">
        <v>85</v>
      </c>
      <c r="B52" s="13" t="s">
        <v>195</v>
      </c>
      <c r="C52" s="126" t="s">
        <v>52</v>
      </c>
      <c r="D52" s="25" t="s">
        <v>187</v>
      </c>
      <c r="E52" s="25" t="s">
        <v>52</v>
      </c>
      <c r="F52" s="126"/>
      <c r="G52" s="128" t="s">
        <v>189</v>
      </c>
      <c r="H52" s="14" t="s">
        <v>181</v>
      </c>
      <c r="I52" s="126">
        <v>300</v>
      </c>
      <c r="J52" s="126">
        <v>1</v>
      </c>
      <c r="K52" s="15">
        <f t="shared" si="7"/>
        <v>0</v>
      </c>
    </row>
    <row r="53" spans="1:11" s="10" customFormat="1" ht="31.5" x14ac:dyDescent="0.25">
      <c r="A53" s="49" t="s">
        <v>87</v>
      </c>
      <c r="B53" s="13" t="s">
        <v>195</v>
      </c>
      <c r="C53" s="126" t="s">
        <v>52</v>
      </c>
      <c r="D53" s="25" t="s">
        <v>188</v>
      </c>
      <c r="E53" s="25" t="s">
        <v>52</v>
      </c>
      <c r="F53" s="126"/>
      <c r="G53" s="128" t="s">
        <v>189</v>
      </c>
      <c r="H53" s="14" t="s">
        <v>181</v>
      </c>
      <c r="I53" s="126">
        <v>500</v>
      </c>
      <c r="J53" s="126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4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4"/>
      <c r="B56" s="174"/>
    </row>
    <row r="57" spans="1:11" s="31" customFormat="1" ht="41.25" customHeight="1" x14ac:dyDescent="0.25">
      <c r="A57" s="174"/>
      <c r="B57" s="174"/>
    </row>
    <row r="58" spans="1:11" s="31" customFormat="1" ht="38.25" customHeight="1" x14ac:dyDescent="0.25">
      <c r="A58" s="174"/>
      <c r="B58" s="174"/>
    </row>
    <row r="59" spans="1:11" s="31" customFormat="1" ht="18.75" customHeight="1" x14ac:dyDescent="0.25">
      <c r="A59" s="170"/>
      <c r="B59" s="170"/>
    </row>
    <row r="60" spans="1:11" s="31" customFormat="1" ht="217.5" customHeight="1" x14ac:dyDescent="0.25">
      <c r="A60" s="171"/>
      <c r="B60" s="172"/>
    </row>
    <row r="61" spans="1:11" ht="53.25" customHeight="1" x14ac:dyDescent="0.25">
      <c r="A61" s="171"/>
      <c r="B61" s="173"/>
    </row>
    <row r="62" spans="1:11" x14ac:dyDescent="0.25">
      <c r="A62" s="151"/>
      <c r="B62" s="151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78" t="s">
        <v>28</v>
      </c>
      <c r="B2" s="178"/>
      <c r="C2" s="178"/>
      <c r="D2" s="178"/>
      <c r="E2" s="178"/>
      <c r="F2" s="178"/>
      <c r="G2" s="178"/>
      <c r="J2" s="68"/>
      <c r="K2" s="68"/>
    </row>
    <row r="3" spans="1:17" ht="36" customHeight="1" x14ac:dyDescent="0.25">
      <c r="A3" s="51" t="s">
        <v>0</v>
      </c>
      <c r="B3" s="1" t="s">
        <v>27</v>
      </c>
      <c r="C3" s="179" t="s">
        <v>17</v>
      </c>
      <c r="D3" s="179"/>
      <c r="E3" s="150" t="s">
        <v>18</v>
      </c>
      <c r="F3" s="150"/>
      <c r="G3" s="15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0">
        <v>3</v>
      </c>
      <c r="D4" s="181"/>
      <c r="E4" s="182">
        <v>4</v>
      </c>
      <c r="F4" s="183"/>
      <c r="G4" s="184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85"/>
      <c r="D5" s="185"/>
      <c r="E5" s="185">
        <f>+т4!K54+т3!K74+т2!J62</f>
        <v>0</v>
      </c>
      <c r="F5" s="185"/>
      <c r="G5" s="185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77"/>
      <c r="D6" s="177"/>
      <c r="E6" s="177">
        <f>+E5*0.18</f>
        <v>0</v>
      </c>
      <c r="F6" s="177"/>
      <c r="G6" s="177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77"/>
      <c r="D7" s="177"/>
      <c r="E7" s="177">
        <f>+E5*1.18</f>
        <v>0</v>
      </c>
      <c r="F7" s="177"/>
      <c r="G7" s="177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75"/>
      <c r="D8" s="176"/>
      <c r="E8" s="177">
        <f>208413*1.073*1.065*1.062*1.062</f>
        <v>268610.61322214518</v>
      </c>
      <c r="F8" s="177"/>
      <c r="G8" s="177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6"/>
      <c r="D9" s="187"/>
      <c r="E9" s="188">
        <v>266603</v>
      </c>
      <c r="F9" s="189"/>
      <c r="G9" s="190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6"/>
      <c r="D10" s="187"/>
      <c r="E10" s="191">
        <f>E8-E11</f>
        <v>2007.6132221451844</v>
      </c>
      <c r="F10" s="189"/>
      <c r="G10" s="190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6"/>
      <c r="D11" s="187"/>
      <c r="E11" s="188">
        <v>266603</v>
      </c>
      <c r="F11" s="189"/>
      <c r="G11" s="190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6"/>
      <c r="D12" s="187"/>
      <c r="E12" s="192"/>
      <c r="F12" s="193"/>
      <c r="G12" s="194"/>
      <c r="H12" s="69"/>
      <c r="I12" s="69"/>
    </row>
    <row r="13" spans="1:17" ht="18" x14ac:dyDescent="0.25">
      <c r="A13" s="32" t="s">
        <v>25</v>
      </c>
      <c r="B13" s="35" t="s">
        <v>59</v>
      </c>
      <c r="C13" s="186"/>
      <c r="D13" s="187"/>
      <c r="E13" s="192"/>
      <c r="F13" s="193"/>
      <c r="G13" s="194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6"/>
      <c r="D15" s="187"/>
      <c r="E15" s="192"/>
      <c r="F15" s="193"/>
      <c r="G15" s="194"/>
      <c r="H15" s="69"/>
      <c r="I15" s="69"/>
    </row>
    <row r="16" spans="1:17" ht="18" x14ac:dyDescent="0.25">
      <c r="A16" s="32" t="s">
        <v>61</v>
      </c>
      <c r="B16" s="35" t="s">
        <v>62</v>
      </c>
      <c r="C16" s="186"/>
      <c r="D16" s="187"/>
      <c r="E16" s="192"/>
      <c r="F16" s="193"/>
      <c r="G16" s="194"/>
      <c r="H16" s="69"/>
      <c r="I16" s="69"/>
    </row>
    <row r="17" spans="1:13" ht="18" x14ac:dyDescent="0.25">
      <c r="A17" s="32" t="s">
        <v>26</v>
      </c>
      <c r="B17" s="35" t="s">
        <v>63</v>
      </c>
      <c r="C17" s="195"/>
      <c r="D17" s="196"/>
      <c r="E17" s="188"/>
      <c r="F17" s="189"/>
      <c r="G17" s="190"/>
      <c r="H17" s="72"/>
      <c r="I17" s="79"/>
    </row>
    <row r="18" spans="1:13" x14ac:dyDescent="0.25">
      <c r="A18" s="54"/>
      <c r="B18" s="38"/>
      <c r="C18" s="197"/>
      <c r="D18" s="197"/>
      <c r="E18" s="198"/>
      <c r="F18" s="198"/>
      <c r="G18" s="198"/>
    </row>
    <row r="19" spans="1:13" ht="18" x14ac:dyDescent="0.25">
      <c r="A19" s="199" t="s">
        <v>67</v>
      </c>
      <c r="B19" s="199"/>
      <c r="C19" s="199"/>
      <c r="D19" s="199"/>
      <c r="E19" s="199"/>
      <c r="F19" s="199"/>
      <c r="G19" s="199"/>
    </row>
    <row r="20" spans="1:13" ht="36" customHeight="1" x14ac:dyDescent="0.25">
      <c r="A20" s="200" t="s">
        <v>64</v>
      </c>
      <c r="B20" s="200"/>
      <c r="C20" s="200"/>
      <c r="D20" s="200"/>
      <c r="E20" s="200"/>
      <c r="F20" s="200"/>
      <c r="G20" s="200"/>
    </row>
    <row r="21" spans="1:13" ht="31.5" customHeight="1" x14ac:dyDescent="0.25">
      <c r="A21" s="200" t="s">
        <v>65</v>
      </c>
      <c r="B21" s="200"/>
      <c r="C21" s="200"/>
      <c r="D21" s="200"/>
      <c r="E21" s="200"/>
      <c r="F21" s="200"/>
      <c r="G21" s="200"/>
      <c r="H21" s="66" t="s">
        <v>23</v>
      </c>
    </row>
    <row r="22" spans="1:13" s="31" customFormat="1" ht="69.75" customHeight="1" x14ac:dyDescent="0.25">
      <c r="A22" s="200" t="s">
        <v>66</v>
      </c>
      <c r="B22" s="200"/>
      <c r="C22" s="200"/>
      <c r="D22" s="200"/>
      <c r="E22" s="200"/>
      <c r="F22" s="200"/>
      <c r="G22" s="200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74"/>
      <c r="B23" s="174"/>
      <c r="C23" s="174"/>
      <c r="D23" s="174"/>
      <c r="E23" s="174"/>
      <c r="F23" s="174"/>
      <c r="G23" s="174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74"/>
      <c r="B24" s="174"/>
      <c r="C24" s="174"/>
      <c r="D24" s="174"/>
      <c r="E24" s="174"/>
      <c r="F24" s="174"/>
      <c r="G24" s="174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74"/>
      <c r="B25" s="174"/>
      <c r="C25" s="174"/>
      <c r="D25" s="174"/>
      <c r="E25" s="174"/>
      <c r="F25" s="174"/>
      <c r="G25" s="174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70"/>
      <c r="B26" s="170"/>
      <c r="C26" s="170"/>
      <c r="D26" s="170"/>
      <c r="E26" s="170"/>
      <c r="F26" s="170"/>
      <c r="G26" s="170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1"/>
      <c r="B27" s="172"/>
      <c r="C27" s="172"/>
      <c r="D27" s="172"/>
      <c r="E27" s="172"/>
      <c r="F27" s="172"/>
      <c r="G27" s="172"/>
      <c r="H27" s="74"/>
      <c r="I27" s="75"/>
      <c r="J27" s="76"/>
      <c r="K27" s="76"/>
      <c r="L27" s="76"/>
      <c r="M27" s="76"/>
    </row>
    <row r="28" spans="1:13" ht="53.25" customHeight="1" x14ac:dyDescent="0.25">
      <c r="A28" s="171"/>
      <c r="B28" s="173"/>
      <c r="C28" s="173"/>
      <c r="D28" s="173"/>
      <c r="E28" s="173"/>
      <c r="F28" s="173"/>
      <c r="G28" s="173"/>
    </row>
    <row r="29" spans="1:13" x14ac:dyDescent="0.25">
      <c r="A29" s="151"/>
      <c r="B29" s="151"/>
      <c r="C29" s="151"/>
      <c r="D29" s="151"/>
      <c r="E29" s="151"/>
      <c r="F29" s="151"/>
      <c r="G29" s="151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3"/>
      <c r="B1" s="203"/>
      <c r="C1" s="203"/>
      <c r="D1" s="203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2" t="s">
        <v>92</v>
      </c>
      <c r="B4" s="201" t="s">
        <v>96</v>
      </c>
      <c r="C4" s="201" t="s">
        <v>91</v>
      </c>
      <c r="D4" s="201"/>
      <c r="E4" s="21"/>
      <c r="F4" s="20"/>
      <c r="G4" s="22"/>
      <c r="H4" s="20"/>
      <c r="I4" s="105"/>
    </row>
    <row r="5" spans="1:9" ht="53.25" customHeight="1" x14ac:dyDescent="0.25">
      <c r="A5" s="202"/>
      <c r="B5" s="201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D16" sqref="D16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4" t="str">
        <f>т1!D6</f>
        <v>Монтаж устройств передачи данных для АСКУЭ в ТП</v>
      </c>
      <c r="C1" s="204"/>
      <c r="D1" s="204"/>
      <c r="G1" s="22"/>
      <c r="H1" s="22"/>
    </row>
    <row r="2" spans="1:14" ht="54.75" customHeight="1" x14ac:dyDescent="0.25">
      <c r="A2" s="205" t="s">
        <v>364</v>
      </c>
      <c r="B2" s="205"/>
      <c r="C2" s="205"/>
      <c r="D2" s="205"/>
      <c r="G2" s="22"/>
      <c r="H2" s="22"/>
    </row>
    <row r="3" spans="1:14" ht="0.75" customHeight="1" x14ac:dyDescent="0.25">
      <c r="A3" s="85" t="s">
        <v>80</v>
      </c>
      <c r="B3" s="206" t="s">
        <v>81</v>
      </c>
      <c r="C3" s="206"/>
      <c r="D3" s="206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37">
        <f>т1!J26+т2!J62+т3!K74+т4!K54</f>
        <v>709.92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38">
        <f>+D6*0.2</f>
        <v>141.98400000000001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38">
        <f>SUM(D6:D7)</f>
        <v>851.904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38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363</v>
      </c>
      <c r="C10" s="90"/>
      <c r="D10" s="139">
        <f>D8-D9</f>
        <v>851.904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40">
        <f>+D12+D13+D14+D15+D16+D17+D18+D19</f>
        <v>54911.057951668001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41">
        <f>13.553153548*1000</f>
        <v>13553.153547999998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40">
        <f>3.975124764*1000</f>
        <v>3975.1247639999997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40">
        <f>2.943780352*1000</f>
        <v>2943.7803520000002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40">
        <v>106.68398000000001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40">
        <f>'[9]приложение 1.2. (2019)'!$Z$16*1.2*1000</f>
        <v>34332.315307667996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3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3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3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3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1028.5287174433001</v>
      </c>
      <c r="E20" s="99"/>
      <c r="F20" s="100"/>
      <c r="G20" s="100"/>
      <c r="H20" s="101"/>
      <c r="I20" s="101"/>
    </row>
    <row r="21" spans="1:9" ht="36" customHeight="1" x14ac:dyDescent="0.25">
      <c r="A21" s="199" t="s">
        <v>67</v>
      </c>
      <c r="B21" s="199"/>
      <c r="C21" s="199"/>
      <c r="D21" s="199"/>
    </row>
    <row r="22" spans="1:9" ht="31.5" customHeight="1" x14ac:dyDescent="0.25">
      <c r="A22" s="200" t="s">
        <v>64</v>
      </c>
      <c r="B22" s="200"/>
      <c r="C22" s="200"/>
      <c r="D22" s="200"/>
    </row>
    <row r="23" spans="1:9" s="31" customFormat="1" ht="80.25" customHeight="1" x14ac:dyDescent="0.25">
      <c r="A23" s="200" t="s">
        <v>66</v>
      </c>
      <c r="B23" s="200"/>
      <c r="C23" s="200"/>
      <c r="D23" s="200"/>
      <c r="E23" s="65"/>
      <c r="F23" s="24"/>
    </row>
    <row r="24" spans="1:9" s="31" customFormat="1" ht="18.75" customHeight="1" x14ac:dyDescent="0.25">
      <c r="A24" s="207"/>
      <c r="B24" s="207"/>
      <c r="C24" s="207"/>
      <c r="D24" s="207"/>
      <c r="E24" s="65"/>
      <c r="F24" s="24"/>
    </row>
    <row r="25" spans="1:9" s="31" customFormat="1" ht="41.25" customHeight="1" x14ac:dyDescent="0.25">
      <c r="A25" s="174"/>
      <c r="B25" s="174"/>
      <c r="C25" s="174"/>
      <c r="D25" s="174"/>
      <c r="E25" s="65"/>
      <c r="F25" s="24"/>
    </row>
    <row r="26" spans="1:9" s="31" customFormat="1" ht="38.25" customHeight="1" x14ac:dyDescent="0.25">
      <c r="A26" s="174"/>
      <c r="B26" s="174"/>
      <c r="C26" s="174"/>
      <c r="D26" s="174"/>
      <c r="E26"/>
      <c r="F26" s="24"/>
    </row>
    <row r="27" spans="1:9" s="31" customFormat="1" ht="18.75" customHeight="1" x14ac:dyDescent="0.25">
      <c r="A27" s="170"/>
      <c r="B27" s="170"/>
      <c r="C27" s="170"/>
      <c r="D27" s="170"/>
      <c r="E27" s="65"/>
      <c r="F27" s="24"/>
    </row>
    <row r="28" spans="1:9" s="31" customFormat="1" ht="217.5" customHeight="1" x14ac:dyDescent="0.25">
      <c r="A28" s="171"/>
      <c r="B28" s="172"/>
      <c r="C28" s="172"/>
      <c r="D28" s="172"/>
      <c r="E28" s="65"/>
      <c r="F28" s="24"/>
    </row>
    <row r="29" spans="1:9" ht="53.25" customHeight="1" x14ac:dyDescent="0.25">
      <c r="A29" s="171"/>
      <c r="B29" s="173"/>
      <c r="C29" s="173"/>
      <c r="D29" s="173"/>
    </row>
    <row r="30" spans="1:9" x14ac:dyDescent="0.25">
      <c r="A30" s="151"/>
      <c r="B30" s="151"/>
      <c r="C30" s="151"/>
      <c r="D30" s="15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Гостищева Ирина Петровна</cp:lastModifiedBy>
  <cp:lastPrinted>2019-02-22T04:50:15Z</cp:lastPrinted>
  <dcterms:created xsi:type="dcterms:W3CDTF">2009-07-27T10:10:26Z</dcterms:created>
  <dcterms:modified xsi:type="dcterms:W3CDTF">2023-05-05T09:17:12Z</dcterms:modified>
</cp:coreProperties>
</file>