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4кв.2022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F23" i="98" l="1"/>
  <c r="D14" i="102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D16" i="102"/>
  <c r="D15" i="102"/>
  <c r="D12" i="102" l="1"/>
  <c r="D13" i="102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<sst xmlns="http://schemas.openxmlformats.org/spreadsheetml/2006/main" count="1420" uniqueCount="378">
  <si>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</si>
  <si>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</si>
  <si>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</si>
  <si>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</si>
  <si>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</si>
  <si>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</si>
  <si>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</si>
  <si>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</si>
  <si>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</si>
  <si>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</si>
  <si>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</si>
  <si>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</si>
  <si>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</si>
  <si>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</si>
  <si>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</si>
  <si>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</si>
  <si>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</si>
  <si>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</si>
  <si>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</si>
  <si>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</si>
  <si>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</si>
  <si>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</si>
  <si>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</si>
  <si>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</si>
  <si>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</si>
  <si>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</si>
  <si>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</si>
  <si>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</si>
  <si>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</si>
  <si>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</si>
  <si>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</si>
  <si>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</si>
  <si>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</si>
  <si>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</si>
  <si>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</si>
  <si>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</si>
  <si>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</si>
  <si>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</si>
  <si>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</si>
  <si>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</si>
  <si>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</si>
  <si>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</si>
  <si>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</si>
  <si>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</si>
  <si>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</si>
  <si>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</si>
  <si>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</si>
  <si>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</si>
  <si>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</si>
  <si>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</si>
  <si>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</si>
  <si>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</si>
  <si>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</si>
  <si>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</si>
  <si>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</si>
  <si>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</si>
  <si>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</si>
  <si>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</si>
  <si>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</si>
  <si>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</si>
  <si>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</si>
  <si>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</si>
  <si>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</si>
  <si>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</si>
  <si>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</si>
  <si>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</si>
  <si>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</si>
  <si>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</si>
  <si>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</si>
  <si>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</si>
  <si>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</si>
  <si>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</si>
  <si>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</si>
  <si>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</si>
  <si>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</si>
  <si>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</si>
  <si>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</si>
  <si>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</si>
  <si>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</si>
  <si>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</si>
  <si>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</si>
  <si>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</si>
  <si>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</si>
  <si>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</si>
  <si>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</si>
  <si>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</si>
  <si>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</si>
  <si>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</si>
  <si>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</si>
  <si>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</si>
  <si>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</si>
  <si>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</si>
  <si>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</si>
  <si>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</si>
  <si>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</si>
  <si>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</si>
  <si>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</si>
  <si>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</si>
  <si>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</si>
  <si>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</si>
  <si>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</si>
  <si>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</si>
  <si>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</si>
  <si>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</si>
  <si>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</si>
  <si>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</si>
  <si>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</si>
  <si>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</si>
  <si>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</si>
  <si>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</si>
  <si>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</si>
  <si>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</si>
  <si>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</si>
  <si>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</si>
  <si>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</si>
  <si>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</si>
  <si>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</si>
  <si>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</si>
  <si>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</si>
  <si>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</si>
  <si>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</si>
  <si>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</si>
  <si>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</si>
  <si>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</si>
  <si>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</si>
  <si>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</si>
  <si>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</si>
  <si>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</si>
  <si>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</si>
  <si>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</si>
  <si>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</si>
  <si>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</si>
  <si>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</si>
  <si>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</si>
  <si>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</si>
  <si>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</si>
  <si>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</si>
  <si>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</si>
  <si>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</si>
  <si>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</si>
  <si>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</si>
  <si>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</si>
  <si>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</si>
  <si>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</si>
  <si>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</si>
  <si>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</si>
  <si>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</si>
  <si>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</si>
  <si>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</si>
  <si>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</si>
  <si>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</si>
  <si>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</si>
  <si>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</si>
  <si>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</si>
  <si>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</si>
  <si>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</si>
  <si>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</si>
  <si>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</si>
  <si>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</si>
  <si>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</si>
  <si>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</si>
  <si>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</si>
  <si>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</si>
  <si>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</si>
  <si>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</si>
  <si>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</si>
  <si>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</si>
  <si>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</si>
  <si>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</si>
  <si>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</si>
  <si>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</si>
  <si>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</si>
  <si>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</si>
  <si>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</si>
  <si>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</si>
  <si>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</si>
  <si>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</si>
  <si>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</si>
  <si>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</si>
  <si>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</si>
  <si>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</si>
  <si>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</si>
  <si>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</si>
  <si>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</si>
  <si>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</si>
  <si>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</si>
  <si>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</si>
  <si>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</si>
  <si>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</si>
  <si>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</si>
  <si>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</si>
  <si>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</si>
  <si>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</si>
  <si>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</si>
  <si>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</si>
  <si>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</si>
  <si>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</si>
  <si>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</si>
  <si>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</si>
  <si>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</si>
  <si>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</si>
  <si>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</si>
  <si>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</si>
  <si>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</si>
  <si>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</si>
  <si>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</si>
  <si>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</si>
  <si>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</si>
  <si>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</si>
  <si>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</si>
  <si>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</si>
  <si>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</si>
  <si>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</si>
  <si>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</si>
  <si>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</si>
  <si>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</si>
  <si>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</si>
  <si>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</si>
  <si>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</si>
  <si>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</si>
  <si>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</si>
  <si>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</si>
  <si>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</si>
  <si>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</si>
  <si>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</si>
  <si>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</si>
  <si>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</si>
  <si>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</si>
  <si>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</si>
  <si>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</si>
  <si>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</si>
  <si>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</si>
  <si>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</si>
  <si>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</si>
  <si>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</si>
  <si>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</si>
  <si>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</si>
  <si>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</si>
  <si>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</si>
  <si>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</si>
  <si>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</si>
  <si>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</si>
  <si>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</si>
  <si>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</si>
  <si>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</si>
  <si>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</si>
  <si>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</si>
  <si>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</si>
  <si>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</si>
  <si>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</si>
  <si>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</si>
  <si>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</si>
  <si>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</si>
  <si>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</si>
  <si>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</si>
  <si>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</si>
  <si>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</si>
  <si>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</si>
  <si>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</si>
  <si>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</si>
  <si>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</si>
  <si>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</si>
  <si>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</si>
  <si>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</si>
  <si>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</si>
  <si>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</si>
  <si>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</si>
  <si>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</si>
  <si>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</si>
  <si>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</si>
  <si>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</si>
  <si>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</si>
  <si>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</si>
  <si>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</si>
  <si>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</si>
  <si>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</si>
  <si>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</si>
  <si>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</si>
  <si>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</si>
  <si>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</si>
  <si>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</si>
  <si>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</si>
  <si>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</si>
  <si>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</si>
  <si>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</si>
  <si>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</si>
  <si>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</si>
  <si>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</si>
  <si>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</si>
  <si>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</si>
  <si>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</si>
  <si>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</si>
  <si>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</si>
  <si>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</si>
  <si>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</si>
  <si>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</si>
  <si>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</si>
  <si>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</si>
  <si>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</si>
  <si>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</si>
  <si>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</si>
  <si>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</si>
  <si>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</si>
  <si>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</si>
  <si>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</si>
  <si>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</si>
  <si>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</si>
  <si>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</si>
  <si>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</si>
  <si>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</si>
  <si>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</si>
  <si>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</si>
  <si>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</si>
  <si>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</si>
  <si>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</si>
  <si>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</si>
  <si>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</si>
  <si>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</si>
  <si>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</si>
  <si>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</si>
  <si>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</si>
  <si>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</si>
  <si>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</si>
  <si>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</si>
  <si>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</si>
  <si>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</si>
  <si>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</si>
  <si>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</si>
  <si>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</si>
  <si>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</si>
  <si>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</si>
  <si>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</si>
  <si>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</si>
  <si>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</si>
  <si>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</si>
  <si>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</si>
  <si>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</si>
  <si>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</si>
  <si>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</si>
  <si>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</si>
  <si>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</si>
  <si>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</si>
  <si>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</si>
  <si>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</si>
  <si>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</si>
  <si>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</si>
  <si>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</si>
  <si>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</si>
  <si>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</si>
  <si>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</si>
  <si>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</si>
  <si>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</si>
  <si>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</si>
  <si>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</si>
  <si>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</si>
  <si>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</si>
  <si>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</si>
  <si>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</si>
  <si>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</si>
  <si>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</si>
  <si>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</si>
  <si>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</si>
  <si>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</si>
  <si>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</si>
  <si>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</si>
  <si>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</si>
  <si>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</si>
  <si>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</si>
  <si>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</si>
  <si>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</si>
  <si>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</si>
  <si>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</si>
  <si>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</si>
  <si>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</si>
  <si>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</si>
  <si>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J_100456002</t>
  </si>
  <si>
    <t>Установка подстанции с питающими линиями для обеспечения качества и надежности потребителей г.Томска и Томского района</t>
  </si>
  <si>
    <t>Год раскрытия информации: 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</si>
</sst>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21" activePane="bottomLeft" state="frozen"/>
      <selection pane="bottomLeft" activeCell="E30" sqref="E30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62" t="s">
        <v>345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0" x14ac:dyDescent="0.25">
      <c r="A3" s="163" t="s">
        <v>349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5">
      <c r="A4" s="164" t="s">
        <v>348</v>
      </c>
      <c r="B4" s="164"/>
      <c r="C4" s="164"/>
      <c r="D4" s="164"/>
      <c r="E4" s="164"/>
      <c r="F4" s="164"/>
      <c r="G4" s="164"/>
      <c r="H4" s="164"/>
      <c r="I4" s="164"/>
      <c r="J4" s="164"/>
    </row>
    <row r="5" spans="1:10" x14ac:dyDescent="0.25">
      <c r="A5" s="163" t="s">
        <v>377</v>
      </c>
      <c r="B5" s="163"/>
      <c r="C5" s="163"/>
      <c r="D5" s="163"/>
      <c r="E5" s="163"/>
      <c r="F5" s="163"/>
      <c r="G5" s="163"/>
      <c r="H5" s="163"/>
      <c r="I5" s="163"/>
      <c r="J5" s="163"/>
    </row>
    <row r="6" spans="1:10" ht="53.25" customHeight="1" x14ac:dyDescent="0.25">
      <c r="A6" s="153" t="s">
        <v>80</v>
      </c>
      <c r="B6" s="154"/>
      <c r="C6" s="155"/>
      <c r="D6" s="156" t="s">
        <v>376</v>
      </c>
      <c r="E6" s="157"/>
      <c r="F6" s="157"/>
      <c r="G6" s="157"/>
      <c r="H6" s="157"/>
      <c r="I6" s="157"/>
      <c r="J6" s="158"/>
    </row>
    <row r="7" spans="1:10" x14ac:dyDescent="0.25">
      <c r="A7" s="153" t="s">
        <v>346</v>
      </c>
      <c r="B7" s="154"/>
      <c r="C7" s="155"/>
      <c r="D7" s="159" t="s">
        <v>375</v>
      </c>
      <c r="E7" s="160"/>
      <c r="F7" s="160"/>
      <c r="G7" s="160"/>
      <c r="H7" s="160"/>
      <c r="I7" s="160"/>
      <c r="J7" s="161"/>
    </row>
    <row r="8" spans="1:10" ht="15.75" customHeight="1" x14ac:dyDescent="0.25">
      <c r="A8" s="171" t="s">
        <v>347</v>
      </c>
      <c r="B8" s="171"/>
      <c r="C8" s="171"/>
      <c r="D8" s="171"/>
      <c r="E8" s="171"/>
      <c r="F8" s="171"/>
      <c r="G8" s="171"/>
      <c r="H8" s="171"/>
      <c r="I8" s="171"/>
      <c r="J8" s="171"/>
    </row>
    <row r="9" spans="1:10" ht="15.75" customHeight="1" x14ac:dyDescent="0.25">
      <c r="A9" s="172" t="s">
        <v>0</v>
      </c>
      <c r="B9" s="175" t="s">
        <v>2</v>
      </c>
      <c r="C9" s="178" t="s">
        <v>18</v>
      </c>
      <c r="D9" s="178"/>
      <c r="E9" s="178"/>
      <c r="F9" s="178"/>
      <c r="G9" s="178"/>
      <c r="H9" s="178"/>
      <c r="I9" s="178"/>
      <c r="J9" s="178"/>
    </row>
    <row r="10" spans="1:10" ht="33.75" customHeight="1" x14ac:dyDescent="0.25">
      <c r="A10" s="173"/>
      <c r="B10" s="176"/>
      <c r="C10" s="179" t="s">
        <v>8</v>
      </c>
      <c r="D10" s="179"/>
      <c r="E10" s="179"/>
      <c r="F10" s="179"/>
      <c r="G10" s="179" t="s">
        <v>53</v>
      </c>
      <c r="H10" s="179"/>
      <c r="I10" s="179"/>
      <c r="J10" s="179"/>
    </row>
    <row r="11" spans="1:10" s="8" customFormat="1" ht="63" x14ac:dyDescent="0.25">
      <c r="A11" s="174"/>
      <c r="B11" s="177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>
        <v>1</v>
      </c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27.54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27.54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6"/>
      <c r="B28" s="166"/>
      <c r="H28" s="137"/>
      <c r="I28" s="137"/>
    </row>
    <row r="29" spans="1:10" s="31" customFormat="1" ht="41.25" customHeight="1" x14ac:dyDescent="0.25">
      <c r="A29" s="166"/>
      <c r="B29" s="166"/>
      <c r="H29" s="137"/>
      <c r="I29" s="137"/>
    </row>
    <row r="30" spans="1:10" s="31" customFormat="1" ht="38.25" customHeight="1" x14ac:dyDescent="0.25">
      <c r="A30" s="166"/>
      <c r="B30" s="166"/>
      <c r="H30" s="137"/>
      <c r="I30" s="137"/>
    </row>
    <row r="31" spans="1:10" s="31" customFormat="1" ht="18.75" customHeight="1" x14ac:dyDescent="0.25">
      <c r="A31" s="167"/>
      <c r="B31" s="167"/>
      <c r="H31" s="137"/>
      <c r="I31" s="137"/>
    </row>
    <row r="32" spans="1:10" s="31" customFormat="1" ht="217.5" customHeight="1" x14ac:dyDescent="0.25">
      <c r="A32" s="168"/>
      <c r="B32" s="169"/>
      <c r="H32" s="137"/>
      <c r="I32" s="137"/>
    </row>
    <row r="33" spans="1:2" ht="53.25" customHeight="1" x14ac:dyDescent="0.25">
      <c r="A33" s="168"/>
      <c r="B33" s="170"/>
    </row>
    <row r="34" spans="1:2" x14ac:dyDescent="0.25">
      <c r="A34" s="165"/>
      <c r="B34" s="165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9" activePane="bottomLeft" state="frozen"/>
      <selection pane="bottomLeft" activeCell="J17" sqref="J17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71" t="s">
        <v>350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</row>
    <row r="3" spans="1:10" ht="33.75" customHeight="1" x14ac:dyDescent="0.25">
      <c r="A3" s="173"/>
      <c r="B3" s="176"/>
      <c r="C3" s="179" t="s">
        <v>8</v>
      </c>
      <c r="D3" s="179"/>
      <c r="E3" s="179"/>
      <c r="F3" s="179"/>
      <c r="G3" s="179" t="s">
        <v>53</v>
      </c>
      <c r="H3" s="179"/>
      <c r="I3" s="179"/>
      <c r="J3" s="179"/>
    </row>
    <row r="4" spans="1:10" s="8" customFormat="1" ht="63" x14ac:dyDescent="0.25">
      <c r="A4" s="174"/>
      <c r="B4" s="177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>
        <v>1</v>
      </c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2908.7200000000003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368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>
        <v>1</v>
      </c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724.09</v>
      </c>
    </row>
    <row r="18" spans="1:10" s="16" customFormat="1" ht="65.25" customHeight="1" x14ac:dyDescent="0.25">
      <c r="A18" s="121" t="s">
        <v>240</v>
      </c>
      <c r="B18" s="13" t="s">
        <v>371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>
        <v>1</v>
      </c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>
        <v>1</v>
      </c>
      <c r="F22" s="135" t="s">
        <v>189</v>
      </c>
      <c r="G22" s="14" t="s">
        <v>181</v>
      </c>
      <c r="H22" s="3">
        <v>10</v>
      </c>
      <c r="I22" s="3">
        <v>1</v>
      </c>
      <c r="J22" s="9">
        <f t="shared" si="1"/>
        <v>10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369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3642.8100000000004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6"/>
      <c r="B66" s="166"/>
      <c r="H66" s="124"/>
      <c r="I66" s="137"/>
    </row>
    <row r="67" spans="1:9" s="31" customFormat="1" ht="41.25" customHeight="1" x14ac:dyDescent="0.25">
      <c r="A67" s="166"/>
      <c r="B67" s="166"/>
      <c r="H67" s="124"/>
      <c r="I67" s="137"/>
    </row>
    <row r="68" spans="1:9" s="31" customFormat="1" ht="38.25" customHeight="1" x14ac:dyDescent="0.25">
      <c r="A68" s="166"/>
      <c r="B68" s="166"/>
      <c r="H68" s="124"/>
      <c r="I68" s="137"/>
    </row>
    <row r="69" spans="1:9" s="31" customFormat="1" ht="18.75" customHeight="1" x14ac:dyDescent="0.25">
      <c r="A69" s="167"/>
      <c r="B69" s="167"/>
      <c r="H69" s="124"/>
      <c r="I69" s="137"/>
    </row>
    <row r="70" spans="1:9" s="31" customFormat="1" ht="217.5" customHeight="1" x14ac:dyDescent="0.25">
      <c r="A70" s="168"/>
      <c r="B70" s="169"/>
      <c r="H70" s="124"/>
      <c r="I70" s="137"/>
    </row>
    <row r="71" spans="1:9" ht="53.25" customHeight="1" x14ac:dyDescent="0.25">
      <c r="A71" s="168"/>
      <c r="B71" s="170"/>
    </row>
    <row r="72" spans="1:9" x14ac:dyDescent="0.25">
      <c r="A72" s="165"/>
      <c r="B72" s="165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9" activePane="bottomLeft" state="frozen"/>
      <selection pane="bottomLeft" activeCell="K32" sqref="K3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1" t="s">
        <v>351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  <c r="K2" s="178"/>
    </row>
    <row r="3" spans="1:11" ht="33.75" customHeight="1" x14ac:dyDescent="0.25">
      <c r="A3" s="173"/>
      <c r="B3" s="176"/>
      <c r="C3" s="179" t="s">
        <v>8</v>
      </c>
      <c r="D3" s="179"/>
      <c r="E3" s="179"/>
      <c r="F3" s="179"/>
      <c r="G3" s="179"/>
      <c r="H3" s="179" t="s">
        <v>53</v>
      </c>
      <c r="I3" s="185"/>
      <c r="J3" s="185"/>
      <c r="K3" s="185"/>
    </row>
    <row r="4" spans="1:11" s="8" customFormat="1" ht="63" x14ac:dyDescent="0.25">
      <c r="A4" s="174"/>
      <c r="B4" s="177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>
        <v>0.36699999999999999</v>
      </c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405.34415999999993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>
        <v>0.625</v>
      </c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523.94999999999993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>
        <v>1</v>
      </c>
      <c r="F19" s="130">
        <v>1.1000000000000001</v>
      </c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457.60000000000008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>
        <f>0.02+0.0175</f>
        <v>3.7500000000000006E-2</v>
      </c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5.6940000000000008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>
        <v>3.5000000000000003E-2</v>
      </c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8.1900000000000013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>
        <v>0.53500000000000003</v>
      </c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145.22040000000001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>
        <v>2</v>
      </c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330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1875.99856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4"/>
      <c r="B76" s="184"/>
    </row>
    <row r="77" spans="1:11" s="31" customFormat="1" ht="41.25" customHeight="1" x14ac:dyDescent="0.25">
      <c r="A77" s="184"/>
      <c r="B77" s="184"/>
    </row>
    <row r="78" spans="1:11" s="31" customFormat="1" ht="38.25" customHeight="1" x14ac:dyDescent="0.25">
      <c r="A78" s="184"/>
      <c r="B78" s="184"/>
    </row>
    <row r="79" spans="1:11" s="31" customFormat="1" ht="18.75" customHeight="1" x14ac:dyDescent="0.25">
      <c r="A79" s="180"/>
      <c r="B79" s="180"/>
    </row>
    <row r="80" spans="1:11" s="31" customFormat="1" ht="42" customHeight="1" x14ac:dyDescent="0.25">
      <c r="A80" s="181"/>
      <c r="B80" s="182"/>
    </row>
    <row r="81" spans="1:2" ht="53.25" customHeight="1" x14ac:dyDescent="0.25">
      <c r="A81" s="181"/>
      <c r="B81" s="183"/>
    </row>
    <row r="82" spans="1:2" x14ac:dyDescent="0.25">
      <c r="A82" s="165"/>
      <c r="B82" s="165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K19" sqref="K19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1" t="s">
        <v>352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.75" customHeight="1" x14ac:dyDescent="0.25">
      <c r="A3" s="172" t="s">
        <v>0</v>
      </c>
      <c r="B3" s="175" t="s">
        <v>2</v>
      </c>
      <c r="C3" s="178" t="s">
        <v>18</v>
      </c>
      <c r="D3" s="178"/>
      <c r="E3" s="178"/>
      <c r="F3" s="178"/>
      <c r="G3" s="178"/>
      <c r="H3" s="178"/>
      <c r="I3" s="178"/>
      <c r="J3" s="178"/>
      <c r="K3" s="178"/>
    </row>
    <row r="4" spans="1:11" ht="33.75" customHeight="1" x14ac:dyDescent="0.25">
      <c r="A4" s="173"/>
      <c r="B4" s="176"/>
      <c r="C4" s="179" t="s">
        <v>8</v>
      </c>
      <c r="D4" s="179"/>
      <c r="E4" s="179"/>
      <c r="F4" s="179"/>
      <c r="G4" s="179"/>
      <c r="H4" s="179" t="s">
        <v>53</v>
      </c>
      <c r="I4" s="185"/>
      <c r="J4" s="185"/>
      <c r="K4" s="185"/>
    </row>
    <row r="5" spans="1:11" s="8" customFormat="1" ht="63" x14ac:dyDescent="0.25">
      <c r="A5" s="174"/>
      <c r="B5" s="177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51">
        <v>0.4</v>
      </c>
      <c r="D13" s="25" t="s">
        <v>140</v>
      </c>
      <c r="E13" s="25">
        <v>2</v>
      </c>
      <c r="F13" s="151"/>
      <c r="G13" s="152" t="s">
        <v>3</v>
      </c>
      <c r="H13" s="14" t="s">
        <v>15</v>
      </c>
      <c r="I13" s="151">
        <v>398</v>
      </c>
      <c r="J13" s="151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8">
        <v>0.4</v>
      </c>
      <c r="D14" s="25" t="s">
        <v>141</v>
      </c>
      <c r="E14" s="25">
        <v>1</v>
      </c>
      <c r="F14" s="128"/>
      <c r="G14" s="129" t="s">
        <v>3</v>
      </c>
      <c r="H14" s="14" t="s">
        <v>15</v>
      </c>
      <c r="I14" s="128">
        <v>448</v>
      </c>
      <c r="J14" s="128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41">
        <v>0.4</v>
      </c>
      <c r="D15" s="25" t="s">
        <v>141</v>
      </c>
      <c r="E15" s="25">
        <v>2</v>
      </c>
      <c r="F15" s="141"/>
      <c r="G15" s="142" t="s">
        <v>3</v>
      </c>
      <c r="H15" s="14" t="s">
        <v>15</v>
      </c>
      <c r="I15" s="141">
        <v>448</v>
      </c>
      <c r="J15" s="141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51">
        <v>0.4</v>
      </c>
      <c r="D16" s="25" t="s">
        <v>142</v>
      </c>
      <c r="E16" s="25">
        <v>1</v>
      </c>
      <c r="F16" s="151"/>
      <c r="G16" s="152" t="s">
        <v>3</v>
      </c>
      <c r="H16" s="14" t="s">
        <v>15</v>
      </c>
      <c r="I16" s="151">
        <v>539</v>
      </c>
      <c r="J16" s="151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8">
        <v>0.4</v>
      </c>
      <c r="D17" s="25" t="s">
        <v>142</v>
      </c>
      <c r="E17" s="25">
        <v>2</v>
      </c>
      <c r="F17" s="128"/>
      <c r="G17" s="129" t="s">
        <v>3</v>
      </c>
      <c r="H17" s="14" t="s">
        <v>15</v>
      </c>
      <c r="I17" s="128">
        <v>539</v>
      </c>
      <c r="J17" s="128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364</v>
      </c>
      <c r="C18" s="128">
        <v>0.4</v>
      </c>
      <c r="D18" s="25" t="s">
        <v>143</v>
      </c>
      <c r="E18" s="25">
        <v>1</v>
      </c>
      <c r="F18" s="128"/>
      <c r="G18" s="129" t="s">
        <v>3</v>
      </c>
      <c r="H18" s="14" t="s">
        <v>15</v>
      </c>
      <c r="I18" s="128">
        <v>618</v>
      </c>
      <c r="J18" s="128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365</v>
      </c>
      <c r="C19" s="144">
        <v>0.4</v>
      </c>
      <c r="D19" s="25" t="s">
        <v>143</v>
      </c>
      <c r="E19" s="25">
        <v>2</v>
      </c>
      <c r="F19" s="144">
        <v>0.04</v>
      </c>
      <c r="G19" s="145" t="s">
        <v>3</v>
      </c>
      <c r="H19" s="14" t="s">
        <v>15</v>
      </c>
      <c r="I19" s="144">
        <v>618</v>
      </c>
      <c r="J19" s="144">
        <v>1.08</v>
      </c>
      <c r="K19" s="15">
        <f t="shared" ref="K19" si="4">F19*I19*J19*E19</f>
        <v>53.395200000000003</v>
      </c>
    </row>
    <row r="20" spans="1:11" s="55" customFormat="1" ht="47.25" x14ac:dyDescent="0.25">
      <c r="A20" s="49" t="s">
        <v>241</v>
      </c>
      <c r="B20" s="13" t="s">
        <v>366</v>
      </c>
      <c r="C20" s="128">
        <v>0.4</v>
      </c>
      <c r="D20" s="25" t="s">
        <v>144</v>
      </c>
      <c r="E20" s="25">
        <v>1</v>
      </c>
      <c r="F20" s="128"/>
      <c r="G20" s="129" t="s">
        <v>3</v>
      </c>
      <c r="H20" s="14" t="s">
        <v>15</v>
      </c>
      <c r="I20" s="128">
        <v>722</v>
      </c>
      <c r="J20" s="128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367</v>
      </c>
      <c r="C21" s="149">
        <v>0.4</v>
      </c>
      <c r="D21" s="25" t="s">
        <v>144</v>
      </c>
      <c r="E21" s="25">
        <v>2</v>
      </c>
      <c r="F21" s="149"/>
      <c r="G21" s="150" t="s">
        <v>3</v>
      </c>
      <c r="H21" s="14" t="s">
        <v>15</v>
      </c>
      <c r="I21" s="149">
        <v>722</v>
      </c>
      <c r="J21" s="149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370</v>
      </c>
      <c r="C22" s="128">
        <v>0.4</v>
      </c>
      <c r="D22" s="25" t="s">
        <v>145</v>
      </c>
      <c r="E22" s="25">
        <v>1</v>
      </c>
      <c r="F22" s="128"/>
      <c r="G22" s="129" t="s">
        <v>3</v>
      </c>
      <c r="H22" s="14" t="s">
        <v>15</v>
      </c>
      <c r="I22" s="128">
        <v>916</v>
      </c>
      <c r="J22" s="128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372</v>
      </c>
      <c r="C23" s="141">
        <v>0.4</v>
      </c>
      <c r="D23" s="25" t="s">
        <v>145</v>
      </c>
      <c r="E23" s="25">
        <v>2</v>
      </c>
      <c r="F23" s="141"/>
      <c r="G23" s="142" t="s">
        <v>3</v>
      </c>
      <c r="H23" s="14" t="s">
        <v>15</v>
      </c>
      <c r="I23" s="141">
        <v>916</v>
      </c>
      <c r="J23" s="141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373</v>
      </c>
      <c r="C24" s="128">
        <v>0.4</v>
      </c>
      <c r="D24" s="25" t="s">
        <v>146</v>
      </c>
      <c r="E24" s="25">
        <v>1</v>
      </c>
      <c r="F24" s="128"/>
      <c r="G24" s="129" t="s">
        <v>3</v>
      </c>
      <c r="H24" s="14" t="s">
        <v>15</v>
      </c>
      <c r="I24" s="128">
        <v>1116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374</v>
      </c>
      <c r="C25" s="141">
        <v>0.4</v>
      </c>
      <c r="D25" s="25" t="s">
        <v>146</v>
      </c>
      <c r="E25" s="25">
        <v>2</v>
      </c>
      <c r="F25" s="141"/>
      <c r="G25" s="142" t="s">
        <v>3</v>
      </c>
      <c r="H25" s="14" t="s">
        <v>15</v>
      </c>
      <c r="I25" s="141">
        <v>1116</v>
      </c>
      <c r="J25" s="141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8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8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8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5">
        <v>10</v>
      </c>
      <c r="D30" s="25" t="s">
        <v>150</v>
      </c>
      <c r="E30" s="25">
        <v>1</v>
      </c>
      <c r="F30" s="125"/>
      <c r="G30" s="126" t="s">
        <v>3</v>
      </c>
      <c r="H30" s="14" t="s">
        <v>127</v>
      </c>
      <c r="I30" s="125">
        <v>2106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5">
        <v>10</v>
      </c>
      <c r="D31" s="25" t="s">
        <v>151</v>
      </c>
      <c r="E31" s="25">
        <v>1</v>
      </c>
      <c r="F31" s="125"/>
      <c r="G31" s="126" t="s">
        <v>3</v>
      </c>
      <c r="H31" s="14" t="s">
        <v>127</v>
      </c>
      <c r="I31" s="125">
        <v>2037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9">
        <v>6</v>
      </c>
      <c r="D32" s="25" t="s">
        <v>147</v>
      </c>
      <c r="E32" s="25"/>
      <c r="F32" s="119"/>
      <c r="G32" s="123" t="s">
        <v>3</v>
      </c>
      <c r="H32" s="14" t="s">
        <v>127</v>
      </c>
      <c r="I32" s="119">
        <v>2136</v>
      </c>
      <c r="J32" s="128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9">
        <v>6</v>
      </c>
      <c r="D33" s="25" t="s">
        <v>148</v>
      </c>
      <c r="E33" s="25"/>
      <c r="F33" s="119"/>
      <c r="G33" s="123" t="s">
        <v>3</v>
      </c>
      <c r="H33" s="14" t="s">
        <v>127</v>
      </c>
      <c r="I33" s="119">
        <v>2306</v>
      </c>
      <c r="J33" s="128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9">
        <v>6</v>
      </c>
      <c r="D34" s="25" t="s">
        <v>149</v>
      </c>
      <c r="E34" s="25"/>
      <c r="F34" s="119"/>
      <c r="G34" s="123" t="s">
        <v>3</v>
      </c>
      <c r="H34" s="14" t="s">
        <v>127</v>
      </c>
      <c r="I34" s="119">
        <v>2366</v>
      </c>
      <c r="J34" s="128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9">
        <v>6</v>
      </c>
      <c r="D35" s="25" t="s">
        <v>152</v>
      </c>
      <c r="E35" s="25"/>
      <c r="F35" s="119"/>
      <c r="G35" s="123" t="s">
        <v>3</v>
      </c>
      <c r="H35" s="14" t="s">
        <v>127</v>
      </c>
      <c r="I35" s="119">
        <v>2058</v>
      </c>
      <c r="J35" s="128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8">
        <v>6</v>
      </c>
      <c r="D36" s="25" t="s">
        <v>153</v>
      </c>
      <c r="E36" s="25"/>
      <c r="F36" s="128"/>
      <c r="G36" s="129" t="s">
        <v>3</v>
      </c>
      <c r="H36" s="14" t="s">
        <v>127</v>
      </c>
      <c r="I36" s="128">
        <v>1979</v>
      </c>
      <c r="J36" s="128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8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8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21" t="s">
        <v>154</v>
      </c>
      <c r="D38" s="25" t="s">
        <v>155</v>
      </c>
      <c r="E38" s="128" t="s">
        <v>52</v>
      </c>
      <c r="F38" s="57">
        <v>0.04</v>
      </c>
      <c r="G38" s="59" t="s">
        <v>3</v>
      </c>
      <c r="H38" s="14" t="s">
        <v>157</v>
      </c>
      <c r="I38" s="57">
        <v>496</v>
      </c>
      <c r="J38" s="128">
        <v>1</v>
      </c>
      <c r="K38" s="15">
        <f t="shared" ref="K38:K52" si="9">F38*I38*J38</f>
        <v>19.84</v>
      </c>
    </row>
    <row r="39" spans="1:11" s="10" customFormat="1" ht="31.5" x14ac:dyDescent="0.25">
      <c r="A39" s="49" t="s">
        <v>44</v>
      </c>
      <c r="B39" s="13" t="s">
        <v>195</v>
      </c>
      <c r="C39" s="121" t="s">
        <v>128</v>
      </c>
      <c r="D39" s="25" t="s">
        <v>156</v>
      </c>
      <c r="E39" s="128" t="s">
        <v>52</v>
      </c>
      <c r="F39" s="57"/>
      <c r="G39" s="59" t="s">
        <v>3</v>
      </c>
      <c r="H39" s="14" t="s">
        <v>157</v>
      </c>
      <c r="I39" s="57">
        <v>1428</v>
      </c>
      <c r="J39" s="128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8" t="s">
        <v>52</v>
      </c>
      <c r="D40" s="128" t="s">
        <v>52</v>
      </c>
      <c r="E40" s="128" t="s">
        <v>52</v>
      </c>
      <c r="F40" s="128" t="s">
        <v>52</v>
      </c>
      <c r="G40" s="128" t="s">
        <v>52</v>
      </c>
      <c r="H40" s="128" t="s">
        <v>52</v>
      </c>
      <c r="I40" s="128" t="s">
        <v>52</v>
      </c>
      <c r="J40" s="128" t="s">
        <v>52</v>
      </c>
      <c r="K40" s="128" t="s">
        <v>52</v>
      </c>
    </row>
    <row r="41" spans="1:11" s="10" customFormat="1" x14ac:dyDescent="0.25">
      <c r="A41" s="49" t="s">
        <v>51</v>
      </c>
      <c r="B41" s="13" t="s">
        <v>37</v>
      </c>
      <c r="C41" s="121" t="s">
        <v>52</v>
      </c>
      <c r="D41" s="25" t="s">
        <v>159</v>
      </c>
      <c r="E41" s="128" t="s">
        <v>52</v>
      </c>
      <c r="F41" s="128"/>
      <c r="G41" s="129" t="s">
        <v>162</v>
      </c>
      <c r="H41" s="14" t="s">
        <v>161</v>
      </c>
      <c r="I41" s="128">
        <v>1.3</v>
      </c>
      <c r="J41" s="128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21" t="s">
        <v>52</v>
      </c>
      <c r="D42" s="25" t="s">
        <v>160</v>
      </c>
      <c r="E42" s="128" t="s">
        <v>52</v>
      </c>
      <c r="F42" s="128"/>
      <c r="G42" s="129" t="s">
        <v>162</v>
      </c>
      <c r="H42" s="14" t="s">
        <v>161</v>
      </c>
      <c r="I42" s="128">
        <v>2.3199999999999998</v>
      </c>
      <c r="J42" s="128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21" t="s">
        <v>52</v>
      </c>
      <c r="D43" s="25" t="s">
        <v>159</v>
      </c>
      <c r="E43" s="128" t="s">
        <v>52</v>
      </c>
      <c r="F43" s="128"/>
      <c r="G43" s="129" t="s">
        <v>162</v>
      </c>
      <c r="H43" s="14" t="s">
        <v>161</v>
      </c>
      <c r="I43" s="128">
        <v>1.3</v>
      </c>
      <c r="J43" s="128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21" t="s">
        <v>52</v>
      </c>
      <c r="D44" s="25" t="s">
        <v>160</v>
      </c>
      <c r="E44" s="128" t="s">
        <v>52</v>
      </c>
      <c r="F44" s="128"/>
      <c r="G44" s="129" t="s">
        <v>162</v>
      </c>
      <c r="H44" s="14" t="s">
        <v>161</v>
      </c>
      <c r="I44" s="128">
        <v>2.3199999999999998</v>
      </c>
      <c r="J44" s="128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9" t="s">
        <v>52</v>
      </c>
      <c r="D45" s="119" t="s">
        <v>52</v>
      </c>
      <c r="E45" s="128" t="s">
        <v>52</v>
      </c>
      <c r="F45" s="119" t="s">
        <v>52</v>
      </c>
      <c r="G45" s="119" t="s">
        <v>52</v>
      </c>
      <c r="H45" s="119" t="s">
        <v>52</v>
      </c>
      <c r="I45" s="119" t="s">
        <v>52</v>
      </c>
      <c r="J45" s="128" t="s">
        <v>52</v>
      </c>
      <c r="K45" s="119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0.04</v>
      </c>
      <c r="G46" s="59" t="s">
        <v>3</v>
      </c>
      <c r="H46" s="14" t="s">
        <v>16</v>
      </c>
      <c r="I46" s="57">
        <v>611</v>
      </c>
      <c r="J46" s="128">
        <v>1</v>
      </c>
      <c r="K46" s="15">
        <f>F46*I46*J46</f>
        <v>24.44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8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8" t="s">
        <v>52</v>
      </c>
      <c r="K47" s="119" t="s">
        <v>52</v>
      </c>
    </row>
    <row r="48" spans="1:11" s="10" customFormat="1" ht="78.75" x14ac:dyDescent="0.25">
      <c r="A48" s="49" t="s">
        <v>47</v>
      </c>
      <c r="B48" s="13" t="s">
        <v>195</v>
      </c>
      <c r="C48" s="121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8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21" t="s">
        <v>164</v>
      </c>
      <c r="D49" s="25" t="s">
        <v>166</v>
      </c>
      <c r="E49" s="25" t="s">
        <v>52</v>
      </c>
      <c r="F49" s="128"/>
      <c r="G49" s="26" t="s">
        <v>12</v>
      </c>
      <c r="H49" s="14" t="s">
        <v>163</v>
      </c>
      <c r="I49" s="128">
        <v>23088</v>
      </c>
      <c r="J49" s="128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21" t="s">
        <v>164</v>
      </c>
      <c r="D50" s="25" t="s">
        <v>167</v>
      </c>
      <c r="E50" s="25" t="s">
        <v>52</v>
      </c>
      <c r="F50" s="128"/>
      <c r="G50" s="26" t="s">
        <v>12</v>
      </c>
      <c r="H50" s="14" t="s">
        <v>163</v>
      </c>
      <c r="I50" s="128">
        <v>23636</v>
      </c>
      <c r="J50" s="128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21" t="s">
        <v>164</v>
      </c>
      <c r="D51" s="25" t="s">
        <v>168</v>
      </c>
      <c r="E51" s="25" t="s">
        <v>52</v>
      </c>
      <c r="F51" s="128"/>
      <c r="G51" s="26" t="s">
        <v>12</v>
      </c>
      <c r="H51" s="14" t="s">
        <v>163</v>
      </c>
      <c r="I51" s="128">
        <v>41090</v>
      </c>
      <c r="J51" s="128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21" t="s">
        <v>164</v>
      </c>
      <c r="D52" s="25" t="s">
        <v>361</v>
      </c>
      <c r="E52" s="25" t="s">
        <v>52</v>
      </c>
      <c r="F52" s="128"/>
      <c r="G52" s="26" t="s">
        <v>12</v>
      </c>
      <c r="H52" s="14" t="s">
        <v>163</v>
      </c>
      <c r="I52" s="128">
        <v>18517</v>
      </c>
      <c r="J52" s="128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21" t="s">
        <v>164</v>
      </c>
      <c r="D53" s="25" t="s">
        <v>129</v>
      </c>
      <c r="E53" s="25" t="s">
        <v>52</v>
      </c>
      <c r="F53" s="128"/>
      <c r="G53" s="26" t="s">
        <v>12</v>
      </c>
      <c r="H53" s="14" t="s">
        <v>163</v>
      </c>
      <c r="I53" s="128">
        <v>53502</v>
      </c>
      <c r="J53" s="128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30" t="s">
        <v>52</v>
      </c>
      <c r="D54" s="130" t="s">
        <v>52</v>
      </c>
      <c r="E54" s="130" t="s">
        <v>52</v>
      </c>
      <c r="F54" s="130" t="s">
        <v>52</v>
      </c>
      <c r="G54" s="130" t="s">
        <v>52</v>
      </c>
      <c r="H54" s="130" t="s">
        <v>52</v>
      </c>
      <c r="I54" s="130" t="s">
        <v>52</v>
      </c>
      <c r="J54" s="130" t="s">
        <v>52</v>
      </c>
      <c r="K54" s="130" t="s">
        <v>52</v>
      </c>
    </row>
    <row r="55" spans="1:11" s="10" customFormat="1" ht="31.5" x14ac:dyDescent="0.25">
      <c r="A55" s="49" t="s">
        <v>24</v>
      </c>
      <c r="B55" s="13" t="s">
        <v>195</v>
      </c>
      <c r="C55" s="130" t="s">
        <v>52</v>
      </c>
      <c r="D55" s="25" t="s">
        <v>182</v>
      </c>
      <c r="E55" s="25" t="s">
        <v>52</v>
      </c>
      <c r="F55" s="130"/>
      <c r="G55" s="132" t="s">
        <v>189</v>
      </c>
      <c r="H55" s="14" t="s">
        <v>181</v>
      </c>
      <c r="I55" s="130">
        <v>3</v>
      </c>
      <c r="J55" s="130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30" t="s">
        <v>52</v>
      </c>
      <c r="D56" s="25" t="s">
        <v>183</v>
      </c>
      <c r="E56" s="25" t="s">
        <v>52</v>
      </c>
      <c r="F56" s="130"/>
      <c r="G56" s="132" t="s">
        <v>189</v>
      </c>
      <c r="H56" s="14" t="s">
        <v>181</v>
      </c>
      <c r="I56" s="130">
        <v>5</v>
      </c>
      <c r="J56" s="130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30" t="s">
        <v>52</v>
      </c>
      <c r="D57" s="25" t="s">
        <v>184</v>
      </c>
      <c r="E57" s="25" t="s">
        <v>52</v>
      </c>
      <c r="F57" s="130"/>
      <c r="G57" s="132" t="s">
        <v>189</v>
      </c>
      <c r="H57" s="14" t="s">
        <v>181</v>
      </c>
      <c r="I57" s="130">
        <v>10</v>
      </c>
      <c r="J57" s="130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30" t="s">
        <v>52</v>
      </c>
      <c r="D58" s="25" t="s">
        <v>185</v>
      </c>
      <c r="E58" s="25" t="s">
        <v>52</v>
      </c>
      <c r="F58" s="130"/>
      <c r="G58" s="132" t="s">
        <v>189</v>
      </c>
      <c r="H58" s="14" t="s">
        <v>181</v>
      </c>
      <c r="I58" s="130">
        <v>40</v>
      </c>
      <c r="J58" s="130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30" t="s">
        <v>52</v>
      </c>
      <c r="D59" s="25" t="s">
        <v>186</v>
      </c>
      <c r="E59" s="25" t="s">
        <v>52</v>
      </c>
      <c r="F59" s="130"/>
      <c r="G59" s="132" t="s">
        <v>189</v>
      </c>
      <c r="H59" s="14" t="s">
        <v>181</v>
      </c>
      <c r="I59" s="130">
        <v>70</v>
      </c>
      <c r="J59" s="130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30" t="s">
        <v>52</v>
      </c>
      <c r="D60" s="25" t="s">
        <v>187</v>
      </c>
      <c r="E60" s="25" t="s">
        <v>52</v>
      </c>
      <c r="F60" s="130"/>
      <c r="G60" s="132" t="s">
        <v>189</v>
      </c>
      <c r="H60" s="14" t="s">
        <v>181</v>
      </c>
      <c r="I60" s="130">
        <v>300</v>
      </c>
      <c r="J60" s="130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30" t="s">
        <v>52</v>
      </c>
      <c r="D61" s="25" t="s">
        <v>188</v>
      </c>
      <c r="E61" s="25" t="s">
        <v>52</v>
      </c>
      <c r="F61" s="130"/>
      <c r="G61" s="132" t="s">
        <v>189</v>
      </c>
      <c r="H61" s="14" t="s">
        <v>181</v>
      </c>
      <c r="I61" s="130">
        <v>500</v>
      </c>
      <c r="J61" s="130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8"/>
      <c r="F62" s="57"/>
      <c r="G62" s="57"/>
      <c r="H62" s="3"/>
      <c r="I62" s="3"/>
      <c r="J62" s="3"/>
      <c r="K62" s="19">
        <f>SUM(K8:K25,K27:K36,K38:K39,K41:K44,K46,K48:K53,K55:K61)</f>
        <v>97.675200000000004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4"/>
      <c r="B64" s="184"/>
    </row>
    <row r="65" spans="1:11" s="31" customFormat="1" ht="41.25" customHeight="1" x14ac:dyDescent="0.25">
      <c r="A65" s="184"/>
      <c r="B65" s="184"/>
    </row>
    <row r="66" spans="1:11" s="31" customFormat="1" ht="38.25" customHeight="1" x14ac:dyDescent="0.25">
      <c r="A66" s="184"/>
      <c r="B66" s="184"/>
    </row>
    <row r="67" spans="1:11" s="31" customFormat="1" ht="18.75" customHeight="1" x14ac:dyDescent="0.25">
      <c r="A67" s="180"/>
      <c r="B67" s="180"/>
    </row>
    <row r="68" spans="1:11" s="31" customFormat="1" ht="217.5" customHeight="1" x14ac:dyDescent="0.25">
      <c r="A68" s="181"/>
      <c r="B68" s="182"/>
    </row>
    <row r="69" spans="1:11" ht="53.25" customHeight="1" x14ac:dyDescent="0.25">
      <c r="A69" s="181"/>
      <c r="B69" s="183"/>
    </row>
    <row r="70" spans="1:11" x14ac:dyDescent="0.25">
      <c r="A70" s="165"/>
      <c r="B70" s="165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204" t="s">
        <v>28</v>
      </c>
      <c r="B2" s="204"/>
      <c r="C2" s="204"/>
      <c r="D2" s="204"/>
      <c r="E2" s="204"/>
      <c r="F2" s="204"/>
      <c r="G2" s="204"/>
      <c r="J2" s="70"/>
      <c r="K2" s="70"/>
    </row>
    <row r="3" spans="1:17" ht="36" customHeight="1" x14ac:dyDescent="0.25">
      <c r="A3" s="51" t="s">
        <v>0</v>
      </c>
      <c r="B3" s="1" t="s">
        <v>27</v>
      </c>
      <c r="C3" s="205" t="s">
        <v>17</v>
      </c>
      <c r="D3" s="205"/>
      <c r="E3" s="179" t="s">
        <v>18</v>
      </c>
      <c r="F3" s="179"/>
      <c r="G3" s="179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6">
        <v>3</v>
      </c>
      <c r="D4" s="207"/>
      <c r="E4" s="208">
        <v>4</v>
      </c>
      <c r="F4" s="209"/>
      <c r="G4" s="21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1"/>
      <c r="D5" s="211"/>
      <c r="E5" s="211">
        <f>+т4!K62+т3!K74+т2!J64</f>
        <v>5616.4837600000001</v>
      </c>
      <c r="F5" s="211"/>
      <c r="G5" s="21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3"/>
      <c r="D6" s="203"/>
      <c r="E6" s="203">
        <f>+E5*0.18</f>
        <v>1010.9670768</v>
      </c>
      <c r="F6" s="203"/>
      <c r="G6" s="20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3"/>
      <c r="D7" s="203"/>
      <c r="E7" s="203">
        <f>+E5*1.18</f>
        <v>6627.4508367999997</v>
      </c>
      <c r="F7" s="203"/>
      <c r="G7" s="203"/>
      <c r="I7" s="79">
        <f>E5*1.18/1000</f>
        <v>6.6274508367999996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1"/>
      <c r="D8" s="202"/>
      <c r="E8" s="203">
        <f>208413*1.073*1.065*1.062*1.062</f>
        <v>268610.61322214518</v>
      </c>
      <c r="F8" s="203"/>
      <c r="G8" s="20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8"/>
      <c r="D9" s="189"/>
      <c r="E9" s="195">
        <v>266603</v>
      </c>
      <c r="F9" s="196"/>
      <c r="G9" s="197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8"/>
      <c r="D10" s="189"/>
      <c r="E10" s="200">
        <f>E8-E11</f>
        <v>2007.6132221451844</v>
      </c>
      <c r="F10" s="196"/>
      <c r="G10" s="197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8"/>
      <c r="D11" s="189"/>
      <c r="E11" s="195">
        <v>266603</v>
      </c>
      <c r="F11" s="196"/>
      <c r="G11" s="197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8"/>
      <c r="D12" s="189"/>
      <c r="E12" s="190"/>
      <c r="F12" s="191"/>
      <c r="G12" s="192"/>
      <c r="H12" s="71"/>
      <c r="I12" s="71"/>
    </row>
    <row r="13" spans="1:17" ht="18" x14ac:dyDescent="0.25">
      <c r="A13" s="32" t="s">
        <v>25</v>
      </c>
      <c r="B13" s="35" t="s">
        <v>59</v>
      </c>
      <c r="C13" s="188"/>
      <c r="D13" s="189"/>
      <c r="E13" s="190"/>
      <c r="F13" s="191"/>
      <c r="G13" s="192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8"/>
      <c r="D15" s="189"/>
      <c r="E15" s="190"/>
      <c r="F15" s="191"/>
      <c r="G15" s="192"/>
      <c r="H15" s="71"/>
      <c r="I15" s="71"/>
    </row>
    <row r="16" spans="1:17" ht="18" x14ac:dyDescent="0.25">
      <c r="A16" s="32" t="s">
        <v>61</v>
      </c>
      <c r="B16" s="35" t="s">
        <v>62</v>
      </c>
      <c r="C16" s="188"/>
      <c r="D16" s="189"/>
      <c r="E16" s="190"/>
      <c r="F16" s="191"/>
      <c r="G16" s="192"/>
      <c r="H16" s="71"/>
      <c r="I16" s="71"/>
    </row>
    <row r="17" spans="1:13" ht="18" x14ac:dyDescent="0.25">
      <c r="A17" s="32" t="s">
        <v>26</v>
      </c>
      <c r="B17" s="35" t="s">
        <v>63</v>
      </c>
      <c r="C17" s="193"/>
      <c r="D17" s="194"/>
      <c r="E17" s="195"/>
      <c r="F17" s="196"/>
      <c r="G17" s="197"/>
      <c r="H17" s="74"/>
      <c r="I17" s="81"/>
    </row>
    <row r="18" spans="1:13" x14ac:dyDescent="0.25">
      <c r="A18" s="54"/>
      <c r="B18" s="38"/>
      <c r="C18" s="198"/>
      <c r="D18" s="198"/>
      <c r="E18" s="199"/>
      <c r="F18" s="199"/>
      <c r="G18" s="199"/>
    </row>
    <row r="19" spans="1:13" ht="18" x14ac:dyDescent="0.25">
      <c r="A19" s="186" t="s">
        <v>67</v>
      </c>
      <c r="B19" s="186"/>
      <c r="C19" s="186"/>
      <c r="D19" s="186"/>
      <c r="E19" s="186"/>
      <c r="F19" s="186"/>
      <c r="G19" s="186"/>
    </row>
    <row r="20" spans="1:13" ht="36" customHeight="1" x14ac:dyDescent="0.25">
      <c r="A20" s="187" t="s">
        <v>64</v>
      </c>
      <c r="B20" s="187"/>
      <c r="C20" s="187"/>
      <c r="D20" s="187"/>
      <c r="E20" s="187"/>
      <c r="F20" s="187"/>
      <c r="G20" s="187"/>
    </row>
    <row r="21" spans="1:13" ht="31.5" customHeight="1" x14ac:dyDescent="0.25">
      <c r="A21" s="187" t="s">
        <v>65</v>
      </c>
      <c r="B21" s="187"/>
      <c r="C21" s="187"/>
      <c r="D21" s="187"/>
      <c r="E21" s="187"/>
      <c r="F21" s="187"/>
      <c r="G21" s="187"/>
      <c r="H21" s="68" t="s">
        <v>23</v>
      </c>
    </row>
    <row r="22" spans="1:13" s="31" customFormat="1" ht="69.75" customHeight="1" x14ac:dyDescent="0.25">
      <c r="A22" s="187" t="s">
        <v>66</v>
      </c>
      <c r="B22" s="187"/>
      <c r="C22" s="187"/>
      <c r="D22" s="187"/>
      <c r="E22" s="187"/>
      <c r="F22" s="187"/>
      <c r="G22" s="187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4"/>
      <c r="B23" s="184"/>
      <c r="C23" s="184"/>
      <c r="D23" s="184"/>
      <c r="E23" s="184"/>
      <c r="F23" s="184"/>
      <c r="G23" s="184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4"/>
      <c r="B24" s="184"/>
      <c r="C24" s="184"/>
      <c r="D24" s="184"/>
      <c r="E24" s="184"/>
      <c r="F24" s="184"/>
      <c r="G24" s="184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4"/>
      <c r="B25" s="184"/>
      <c r="C25" s="184"/>
      <c r="D25" s="184"/>
      <c r="E25" s="184"/>
      <c r="F25" s="184"/>
      <c r="G25" s="184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80"/>
      <c r="B26" s="180"/>
      <c r="C26" s="180"/>
      <c r="D26" s="180"/>
      <c r="E26" s="180"/>
      <c r="F26" s="180"/>
      <c r="G26" s="180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81"/>
      <c r="B27" s="182"/>
      <c r="C27" s="182"/>
      <c r="D27" s="182"/>
      <c r="E27" s="182"/>
      <c r="F27" s="182"/>
      <c r="G27" s="182"/>
      <c r="H27" s="76"/>
      <c r="I27" s="77"/>
      <c r="J27" s="78"/>
      <c r="K27" s="78"/>
      <c r="L27" s="78"/>
      <c r="M27" s="78"/>
    </row>
    <row r="28" spans="1:13" ht="53.25" customHeight="1" x14ac:dyDescent="0.25">
      <c r="A28" s="181"/>
      <c r="B28" s="183"/>
      <c r="C28" s="183"/>
      <c r="D28" s="183"/>
      <c r="E28" s="183"/>
      <c r="F28" s="183"/>
      <c r="G28" s="183"/>
    </row>
    <row r="29" spans="1:13" x14ac:dyDescent="0.25">
      <c r="A29" s="165"/>
      <c r="B29" s="165"/>
      <c r="C29" s="165"/>
      <c r="D29" s="165"/>
      <c r="E29" s="165"/>
      <c r="F29" s="165"/>
      <c r="G29" s="165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4"/>
      <c r="B1" s="214"/>
      <c r="C1" s="214"/>
      <c r="D1" s="214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13" t="s">
        <v>92</v>
      </c>
      <c r="B4" s="212" t="s">
        <v>96</v>
      </c>
      <c r="C4" s="212" t="s">
        <v>91</v>
      </c>
      <c r="D4" s="212"/>
      <c r="E4" s="21"/>
      <c r="F4" s="20"/>
      <c r="G4" s="22"/>
      <c r="H4" s="20"/>
      <c r="I4" s="108"/>
    </row>
    <row r="5" spans="1:9" ht="53.25" customHeight="1" x14ac:dyDescent="0.25">
      <c r="A5" s="213"/>
      <c r="B5" s="212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zoomScaleNormal="124" zoomScaleSheetLayoutView="100" workbookViewId="0">
      <selection activeCell="G15" sqref="G15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5" t="str">
        <f>т1!D6</f>
        <v>Установка подстанции с питающими линиями для обеспечения качества и надежности потребителей г.Томска и Томского района</v>
      </c>
      <c r="C1" s="215"/>
      <c r="D1" s="215"/>
      <c r="G1" s="22"/>
      <c r="H1" s="22"/>
    </row>
    <row r="2" spans="1:14" ht="54.75" customHeight="1" x14ac:dyDescent="0.25">
      <c r="A2" s="216" t="s">
        <v>363</v>
      </c>
      <c r="B2" s="216"/>
      <c r="C2" s="216"/>
      <c r="D2" s="216"/>
      <c r="G2" s="22"/>
      <c r="H2" s="22"/>
    </row>
    <row r="3" spans="1:14" ht="0.75" customHeight="1" x14ac:dyDescent="0.25">
      <c r="A3" s="87" t="s">
        <v>80</v>
      </c>
      <c r="B3" s="217" t="s">
        <v>81</v>
      </c>
      <c r="C3" s="217"/>
      <c r="D3" s="217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т1!J26+т2!J64+т3!K74+т4!K62</f>
        <v>5644.02376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1128.804752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6772.828512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6772.828512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33584.615122000003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>
        <f>8.16240679*1000</f>
        <v>8162.40679</v>
      </c>
      <c r="E12" s="94"/>
      <c r="F12" s="94"/>
      <c r="G12" s="94"/>
      <c r="H12" s="95"/>
      <c r="I12" s="98">
        <v>104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6.783295812*1000</f>
        <v>6783.2958120000003</v>
      </c>
      <c r="E13" s="94"/>
      <c r="F13" s="94"/>
      <c r="G13" s="94"/>
      <c r="H13" s="95"/>
      <c r="I13" s="98">
        <v>105.1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6.26328467*1000</f>
        <v>6263.28467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7.3021316*1000</f>
        <v>7302.1315999999997</v>
      </c>
      <c r="E15" s="94"/>
      <c r="F15" s="94"/>
      <c r="G15" s="94"/>
      <c r="H15" s="95"/>
      <c r="I15" s="98">
        <v>104.2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5.07349625*1000</f>
        <v>5073.4962500000001</v>
      </c>
      <c r="E16" s="94"/>
      <c r="F16" s="94"/>
      <c r="G16" s="94"/>
      <c r="H16" s="95"/>
      <c r="I16" s="98">
        <v>104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7502.0025119146594</v>
      </c>
      <c r="E20" s="102"/>
      <c r="F20" s="103"/>
      <c r="G20" s="103"/>
      <c r="H20" s="104"/>
      <c r="I20" s="104"/>
    </row>
    <row r="21" spans="1:9" ht="36" customHeight="1" x14ac:dyDescent="0.25">
      <c r="A21" s="186" t="s">
        <v>67</v>
      </c>
      <c r="B21" s="186"/>
      <c r="C21" s="186"/>
      <c r="D21" s="186"/>
    </row>
    <row r="22" spans="1:9" ht="31.5" customHeight="1" x14ac:dyDescent="0.25">
      <c r="A22" s="187" t="s">
        <v>64</v>
      </c>
      <c r="B22" s="187"/>
      <c r="C22" s="187"/>
      <c r="D22" s="187"/>
    </row>
    <row r="23" spans="1:9" s="31" customFormat="1" ht="80.25" customHeight="1" x14ac:dyDescent="0.25">
      <c r="A23" s="187" t="s">
        <v>66</v>
      </c>
      <c r="B23" s="187"/>
      <c r="C23" s="187"/>
      <c r="D23" s="187"/>
      <c r="E23" s="65"/>
      <c r="F23" s="24"/>
    </row>
    <row r="24" spans="1:9" s="31" customFormat="1" ht="18.75" customHeight="1" x14ac:dyDescent="0.25">
      <c r="A24" s="218"/>
      <c r="B24" s="218"/>
      <c r="C24" s="218"/>
      <c r="D24" s="218"/>
      <c r="E24" s="65"/>
      <c r="F24" s="24"/>
    </row>
    <row r="25" spans="1:9" s="31" customFormat="1" ht="41.25" customHeight="1" x14ac:dyDescent="0.25">
      <c r="A25" s="184"/>
      <c r="B25" s="184"/>
      <c r="C25" s="184"/>
      <c r="D25" s="184"/>
      <c r="E25" s="65"/>
      <c r="F25" s="24"/>
    </row>
    <row r="26" spans="1:9" s="31" customFormat="1" ht="38.25" customHeight="1" x14ac:dyDescent="0.25">
      <c r="A26" s="184"/>
      <c r="B26" s="184"/>
      <c r="C26" s="184"/>
      <c r="D26" s="184"/>
      <c r="E26"/>
      <c r="F26" s="24"/>
    </row>
    <row r="27" spans="1:9" s="31" customFormat="1" ht="18.75" customHeight="1" x14ac:dyDescent="0.25">
      <c r="A27" s="180"/>
      <c r="B27" s="180"/>
      <c r="C27" s="180"/>
      <c r="D27" s="180"/>
      <c r="E27" s="65"/>
      <c r="F27" s="24"/>
    </row>
    <row r="28" spans="1:9" s="31" customFormat="1" ht="217.5" customHeight="1" x14ac:dyDescent="0.25">
      <c r="A28" s="181"/>
      <c r="B28" s="182"/>
      <c r="C28" s="182"/>
      <c r="D28" s="182"/>
      <c r="E28" s="65"/>
      <c r="F28" s="24"/>
    </row>
    <row r="29" spans="1:9" ht="53.25" customHeight="1" x14ac:dyDescent="0.25">
      <c r="A29" s="181"/>
      <c r="B29" s="183"/>
      <c r="C29" s="183"/>
      <c r="D29" s="183"/>
    </row>
    <row r="30" spans="1:9" x14ac:dyDescent="0.25">
      <c r="A30" s="165"/>
      <c r="B30" s="165"/>
      <c r="C30" s="165"/>
      <c r="D30" s="165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2023-02-09T07:46:49Z</dcterms:modified>
</cp:coreProperties>
</file>