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4 квартал\Документы в ДТР (Отчет за 4кв 2022)\ОТЧЕТ за 3 кв 2022г. (Приказ № 320)\"/>
    </mc:Choice>
  </mc:AlternateContent>
  <bookViews>
    <workbookView xWindow="0" yWindow="0" windowWidth="28800" windowHeight="12585"/>
  </bookViews>
  <sheets>
    <sheet name="H0215_1037000158513_10_69_0" sheetId="1" r:id="rId1"/>
  </sheets>
  <externalReferences>
    <externalReference r:id="rId2"/>
  </externalReferences>
  <definedNames>
    <definedName name="_xlnm._FilterDatabase" localSheetId="0" hidden="1">H0215_1037000158513_10_69_0!$A$20:$AF$88</definedName>
    <definedName name="Z_5D1DDB92_E2F2_4E40_9215_C70ED035E1A7_.wvu.Cols" localSheetId="0" hidden="1">H0215_1037000158513_10_69_0!$D:$N</definedName>
    <definedName name="Z_5D1DDB92_E2F2_4E40_9215_C70ED035E1A7_.wvu.FilterData" localSheetId="0" hidden="1">H0215_1037000158513_10_69_0!$A$20:$AF$88</definedName>
    <definedName name="Z_5D1DDB92_E2F2_4E40_9215_C70ED035E1A7_.wvu.PrintArea" localSheetId="0" hidden="1">H0215_1037000158513_10_69_0!$A$1:$AF$92</definedName>
    <definedName name="Z_5D1DDB92_E2F2_4E40_9215_C70ED035E1A7_.wvu.PrintTitles" localSheetId="0" hidden="1">H0215_1037000158513_10_69_0!$17:$20</definedName>
    <definedName name="Z_5D1DDB92_E2F2_4E40_9215_C70ED035E1A7_.wvu.Rows" localSheetId="0" hidden="1">H0215_1037000158513_10_69_0!$14:$16</definedName>
    <definedName name="Z_7827CC47_A8A6_411C_BB9A_80AEDD4B0446_.wvu.Cols" localSheetId="0" hidden="1">H0215_1037000158513_10_69_0!$D:$N</definedName>
    <definedName name="Z_7827CC47_A8A6_411C_BB9A_80AEDD4B0446_.wvu.FilterData" localSheetId="0" hidden="1">H0215_1037000158513_10_69_0!$A$20:$AF$88</definedName>
    <definedName name="Z_7827CC47_A8A6_411C_BB9A_80AEDD4B0446_.wvu.PrintArea" localSheetId="0" hidden="1">H0215_1037000158513_10_69_0!$A$1:$AF$92</definedName>
    <definedName name="Z_7827CC47_A8A6_411C_BB9A_80AEDD4B0446_.wvu.PrintTitles" localSheetId="0" hidden="1">H0215_1037000158513_10_69_0!$17:$20</definedName>
    <definedName name="Z_7827CC47_A8A6_411C_BB9A_80AEDD4B0446_.wvu.Rows" localSheetId="0" hidden="1">H0215_1037000158513_10_69_0!$14:$16</definedName>
    <definedName name="_xlnm.Print_Titles" localSheetId="0">H0215_1037000158513_10_69_0!$17:$20</definedName>
    <definedName name="_xlnm.Print_Area" localSheetId="0">H0215_1037000158513_10_69_0!$A$1:$AF$90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8" i="1" l="1"/>
  <c r="Z88" i="1"/>
  <c r="Y88" i="1"/>
  <c r="W88" i="1"/>
  <c r="V88" i="1"/>
  <c r="AD88" i="1" s="1"/>
  <c r="AE88" i="1" s="1"/>
  <c r="U88" i="1"/>
  <c r="S88" i="1" s="1"/>
  <c r="R88" i="1"/>
  <c r="D88" i="1"/>
  <c r="AA87" i="1"/>
  <c r="Y87" i="1"/>
  <c r="W87" i="1"/>
  <c r="V87" i="1"/>
  <c r="T87" i="1" s="1"/>
  <c r="AC87" i="1" s="1"/>
  <c r="U87" i="1"/>
  <c r="S87" i="1" s="1"/>
  <c r="AA86" i="1"/>
  <c r="Y86" i="1"/>
  <c r="S86" i="1" s="1"/>
  <c r="W86" i="1"/>
  <c r="AD86" i="1" s="1"/>
  <c r="AE86" i="1" s="1"/>
  <c r="V86" i="1"/>
  <c r="U86" i="1"/>
  <c r="T86" i="1"/>
  <c r="AC86" i="1" s="1"/>
  <c r="AA85" i="1"/>
  <c r="Y85" i="1"/>
  <c r="W85" i="1"/>
  <c r="V85" i="1"/>
  <c r="T85" i="1" s="1"/>
  <c r="AC85" i="1" s="1"/>
  <c r="U85" i="1"/>
  <c r="S85" i="1" s="1"/>
  <c r="AA84" i="1"/>
  <c r="Y84" i="1"/>
  <c r="S84" i="1" s="1"/>
  <c r="W84" i="1"/>
  <c r="AD84" i="1" s="1"/>
  <c r="AE84" i="1" s="1"/>
  <c r="V84" i="1"/>
  <c r="U84" i="1"/>
  <c r="T84" i="1"/>
  <c r="AC84" i="1" s="1"/>
  <c r="AA83" i="1"/>
  <c r="Y83" i="1"/>
  <c r="W83" i="1"/>
  <c r="V83" i="1"/>
  <c r="V79" i="1" s="1"/>
  <c r="V27" i="1" s="1"/>
  <c r="U83" i="1"/>
  <c r="S83" i="1" s="1"/>
  <c r="R83" i="1"/>
  <c r="O83" i="1" s="1"/>
  <c r="O26" i="1" s="1"/>
  <c r="D83" i="1"/>
  <c r="AA82" i="1"/>
  <c r="Y82" i="1"/>
  <c r="W82" i="1"/>
  <c r="AD82" i="1" s="1"/>
  <c r="AE82" i="1" s="1"/>
  <c r="V82" i="1"/>
  <c r="T82" i="1" s="1"/>
  <c r="U82" i="1"/>
  <c r="S82" i="1"/>
  <c r="R82" i="1"/>
  <c r="AC82" i="1" s="1"/>
  <c r="O82" i="1"/>
  <c r="D82" i="1"/>
  <c r="AA81" i="1"/>
  <c r="Y81" i="1"/>
  <c r="S81" i="1" s="1"/>
  <c r="W81" i="1"/>
  <c r="AD81" i="1" s="1"/>
  <c r="AE81" i="1" s="1"/>
  <c r="V81" i="1"/>
  <c r="U81" i="1"/>
  <c r="T81" i="1"/>
  <c r="R81" i="1"/>
  <c r="AC81" i="1" s="1"/>
  <c r="D81" i="1"/>
  <c r="AA80" i="1"/>
  <c r="Y80" i="1"/>
  <c r="S80" i="1" s="1"/>
  <c r="S79" i="1" s="1"/>
  <c r="S27" i="1" s="1"/>
  <c r="W80" i="1"/>
  <c r="AD80" i="1" s="1"/>
  <c r="V80" i="1"/>
  <c r="U80" i="1"/>
  <c r="T80" i="1"/>
  <c r="R80" i="1"/>
  <c r="AC80" i="1" s="1"/>
  <c r="D80" i="1"/>
  <c r="AB79" i="1"/>
  <c r="AA79" i="1"/>
  <c r="AA27" i="1" s="1"/>
  <c r="Z79" i="1"/>
  <c r="X79" i="1"/>
  <c r="W79" i="1"/>
  <c r="W27" i="1" s="1"/>
  <c r="U79" i="1"/>
  <c r="Q79" i="1"/>
  <c r="P79" i="1"/>
  <c r="D79" i="1"/>
  <c r="AE78" i="1"/>
  <c r="AD78" i="1"/>
  <c r="D78" i="1"/>
  <c r="Y77" i="1"/>
  <c r="W77" i="1"/>
  <c r="W71" i="1" s="1"/>
  <c r="W25" i="1" s="1"/>
  <c r="V77" i="1"/>
  <c r="AD77" i="1" s="1"/>
  <c r="AE77" i="1" s="1"/>
  <c r="U77" i="1"/>
  <c r="Y76" i="1"/>
  <c r="S76" i="1" s="1"/>
  <c r="W76" i="1"/>
  <c r="V76" i="1"/>
  <c r="AD76" i="1" s="1"/>
  <c r="AE76" i="1" s="1"/>
  <c r="U76" i="1"/>
  <c r="T76" i="1"/>
  <c r="AC76" i="1" s="1"/>
  <c r="AC75" i="1"/>
  <c r="Y75" i="1"/>
  <c r="W75" i="1"/>
  <c r="V75" i="1"/>
  <c r="AD75" i="1" s="1"/>
  <c r="AE75" i="1" s="1"/>
  <c r="U75" i="1"/>
  <c r="S75" i="1" s="1"/>
  <c r="T75" i="1"/>
  <c r="Y74" i="1"/>
  <c r="W74" i="1"/>
  <c r="V74" i="1"/>
  <c r="T74" i="1" s="1"/>
  <c r="AC74" i="1" s="1"/>
  <c r="U74" i="1"/>
  <c r="S74" i="1" s="1"/>
  <c r="D74" i="1"/>
  <c r="AA73" i="1"/>
  <c r="AA71" i="1" s="1"/>
  <c r="AA25" i="1" s="1"/>
  <c r="Y73" i="1"/>
  <c r="Y71" i="1" s="1"/>
  <c r="Y25" i="1" s="1"/>
  <c r="W73" i="1"/>
  <c r="V73" i="1"/>
  <c r="U73" i="1"/>
  <c r="AD73" i="1" s="1"/>
  <c r="AE73" i="1" s="1"/>
  <c r="T73" i="1"/>
  <c r="R73" i="1"/>
  <c r="AC73" i="1" s="1"/>
  <c r="D73" i="1"/>
  <c r="V72" i="1"/>
  <c r="T72" i="1" s="1"/>
  <c r="S72" i="1"/>
  <c r="R72" i="1"/>
  <c r="D72" i="1"/>
  <c r="AB71" i="1"/>
  <c r="AB25" i="1" s="1"/>
  <c r="Z71" i="1"/>
  <c r="X71" i="1"/>
  <c r="X25" i="1" s="1"/>
  <c r="R71" i="1"/>
  <c r="Q71" i="1"/>
  <c r="P71" i="1"/>
  <c r="P25" i="1" s="1"/>
  <c r="D71" i="1"/>
  <c r="AE70" i="1"/>
  <c r="AD70" i="1"/>
  <c r="D70" i="1"/>
  <c r="AE69" i="1"/>
  <c r="AD69" i="1"/>
  <c r="D69" i="1"/>
  <c r="AD68" i="1"/>
  <c r="AC68" i="1"/>
  <c r="AB68" i="1"/>
  <c r="AA68" i="1"/>
  <c r="Z68" i="1"/>
  <c r="Y68" i="1"/>
  <c r="X68" i="1"/>
  <c r="W68" i="1"/>
  <c r="AE68" i="1" s="1"/>
  <c r="V68" i="1"/>
  <c r="U68" i="1"/>
  <c r="T68" i="1"/>
  <c r="S68" i="1"/>
  <c r="R68" i="1"/>
  <c r="Q68" i="1"/>
  <c r="P68" i="1"/>
  <c r="D68" i="1"/>
  <c r="AE67" i="1"/>
  <c r="D67" i="1"/>
  <c r="AE66" i="1"/>
  <c r="O66" i="1"/>
  <c r="D66" i="1"/>
  <c r="AD65" i="1"/>
  <c r="AE65" i="1" s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 s="1"/>
  <c r="O64" i="1" s="1"/>
  <c r="O24" i="1" s="1"/>
  <c r="D65" i="1"/>
  <c r="AE64" i="1"/>
  <c r="AD64" i="1"/>
  <c r="D64" i="1"/>
  <c r="AE63" i="1"/>
  <c r="AD63" i="1"/>
  <c r="D63" i="1"/>
  <c r="AD62" i="1"/>
  <c r="AE62" i="1" s="1"/>
  <c r="O62" i="1"/>
  <c r="D62" i="1"/>
  <c r="AA61" i="1"/>
  <c r="Y61" i="1"/>
  <c r="W61" i="1"/>
  <c r="AD61" i="1" s="1"/>
  <c r="V61" i="1"/>
  <c r="T61" i="1" s="1"/>
  <c r="T60" i="1" s="1"/>
  <c r="U61" i="1"/>
  <c r="R61" i="1"/>
  <c r="AC61" i="1" s="1"/>
  <c r="AC60" i="1" s="1"/>
  <c r="D61" i="1"/>
  <c r="AB60" i="1"/>
  <c r="AA60" i="1"/>
  <c r="Z60" i="1"/>
  <c r="Y60" i="1"/>
  <c r="X60" i="1"/>
  <c r="V60" i="1"/>
  <c r="U60" i="1"/>
  <c r="R60" i="1"/>
  <c r="Q60" i="1"/>
  <c r="P60" i="1"/>
  <c r="D60" i="1"/>
  <c r="AE59" i="1"/>
  <c r="O59" i="1"/>
  <c r="D59" i="1"/>
  <c r="AE58" i="1"/>
  <c r="O58" i="1"/>
  <c r="D58" i="1"/>
  <c r="AE57" i="1"/>
  <c r="D57" i="1"/>
  <c r="U56" i="1"/>
  <c r="AD56" i="1" s="1"/>
  <c r="T56" i="1"/>
  <c r="R56" i="1"/>
  <c r="AC56" i="1" s="1"/>
  <c r="AC55" i="1" s="1"/>
  <c r="D56" i="1"/>
  <c r="AB55" i="1"/>
  <c r="AB54" i="1" s="1"/>
  <c r="AB46" i="1" s="1"/>
  <c r="AB23" i="1" s="1"/>
  <c r="AA55" i="1"/>
  <c r="Z55" i="1"/>
  <c r="Y55" i="1"/>
  <c r="X55" i="1"/>
  <c r="X54" i="1" s="1"/>
  <c r="X46" i="1" s="1"/>
  <c r="X23" i="1" s="1"/>
  <c r="W55" i="1"/>
  <c r="V55" i="1"/>
  <c r="T55" i="1"/>
  <c r="T54" i="1" s="1"/>
  <c r="R55" i="1"/>
  <c r="Q55" i="1"/>
  <c r="P55" i="1"/>
  <c r="D55" i="1"/>
  <c r="AA54" i="1"/>
  <c r="Z54" i="1"/>
  <c r="Z46" i="1" s="1"/>
  <c r="Z23" i="1" s="1"/>
  <c r="Y54" i="1"/>
  <c r="V54" i="1"/>
  <c r="V46" i="1" s="1"/>
  <c r="V23" i="1" s="1"/>
  <c r="R54" i="1"/>
  <c r="R46" i="1" s="1"/>
  <c r="R23" i="1" s="1"/>
  <c r="Q54" i="1"/>
  <c r="D54" i="1"/>
  <c r="AE53" i="1"/>
  <c r="O53" i="1"/>
  <c r="D53" i="1"/>
  <c r="AE52" i="1"/>
  <c r="D52" i="1"/>
  <c r="AD51" i="1"/>
  <c r="AE51" i="1" s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D51" i="1"/>
  <c r="AA50" i="1"/>
  <c r="Y50" i="1"/>
  <c r="W50" i="1"/>
  <c r="AD50" i="1" s="1"/>
  <c r="V50" i="1"/>
  <c r="T50" i="1" s="1"/>
  <c r="T49" i="1" s="1"/>
  <c r="T47" i="1" s="1"/>
  <c r="T46" i="1" s="1"/>
  <c r="T23" i="1" s="1"/>
  <c r="U50" i="1"/>
  <c r="R50" i="1"/>
  <c r="O50" i="1"/>
  <c r="D50" i="1"/>
  <c r="AB49" i="1"/>
  <c r="AA49" i="1"/>
  <c r="Z49" i="1"/>
  <c r="Y49" i="1"/>
  <c r="X49" i="1"/>
  <c r="W49" i="1"/>
  <c r="V49" i="1"/>
  <c r="U49" i="1"/>
  <c r="R49" i="1"/>
  <c r="Q49" i="1"/>
  <c r="P49" i="1"/>
  <c r="O49" i="1"/>
  <c r="D49" i="1"/>
  <c r="AE48" i="1"/>
  <c r="D48" i="1"/>
  <c r="AB47" i="1"/>
  <c r="AA47" i="1"/>
  <c r="AA46" i="1" s="1"/>
  <c r="AA23" i="1" s="1"/>
  <c r="Z47" i="1"/>
  <c r="Y47" i="1"/>
  <c r="X47" i="1"/>
  <c r="W47" i="1"/>
  <c r="V47" i="1"/>
  <c r="U47" i="1"/>
  <c r="R47" i="1"/>
  <c r="Q47" i="1"/>
  <c r="P47" i="1"/>
  <c r="O47" i="1"/>
  <c r="D47" i="1"/>
  <c r="Y46" i="1"/>
  <c r="Q46" i="1"/>
  <c r="O46" i="1"/>
  <c r="D46" i="1"/>
  <c r="AE45" i="1"/>
  <c r="O45" i="1"/>
  <c r="D45" i="1"/>
  <c r="AE44" i="1"/>
  <c r="O44" i="1"/>
  <c r="O43" i="1" s="1"/>
  <c r="D44" i="1"/>
  <c r="AD43" i="1"/>
  <c r="AC43" i="1"/>
  <c r="AB43" i="1"/>
  <c r="AA43" i="1"/>
  <c r="Z43" i="1"/>
  <c r="Y43" i="1"/>
  <c r="X43" i="1"/>
  <c r="W43" i="1"/>
  <c r="V43" i="1"/>
  <c r="U43" i="1"/>
  <c r="AE43" i="1" s="1"/>
  <c r="T43" i="1"/>
  <c r="S43" i="1"/>
  <c r="R43" i="1"/>
  <c r="Q43" i="1"/>
  <c r="P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D38" i="1"/>
  <c r="AE37" i="1"/>
  <c r="O37" i="1"/>
  <c r="O36" i="1" s="1"/>
  <c r="D37" i="1"/>
  <c r="AD36" i="1"/>
  <c r="AC36" i="1"/>
  <c r="AB36" i="1"/>
  <c r="AA36" i="1"/>
  <c r="Z36" i="1"/>
  <c r="Y36" i="1"/>
  <c r="X36" i="1"/>
  <c r="W36" i="1"/>
  <c r="V36" i="1"/>
  <c r="U36" i="1"/>
  <c r="AE36" i="1" s="1"/>
  <c r="T36" i="1"/>
  <c r="S36" i="1"/>
  <c r="R36" i="1"/>
  <c r="Q36" i="1"/>
  <c r="P36" i="1"/>
  <c r="D36" i="1"/>
  <c r="AE35" i="1"/>
  <c r="O35" i="1"/>
  <c r="D35" i="1"/>
  <c r="AE34" i="1"/>
  <c r="O34" i="1"/>
  <c r="O33" i="1" s="1"/>
  <c r="D34" i="1"/>
  <c r="AD33" i="1"/>
  <c r="AC33" i="1"/>
  <c r="AC28" i="1" s="1"/>
  <c r="AC22" i="1" s="1"/>
  <c r="AB33" i="1"/>
  <c r="AA33" i="1"/>
  <c r="Z33" i="1"/>
  <c r="Y33" i="1"/>
  <c r="Y28" i="1" s="1"/>
  <c r="Y22" i="1" s="1"/>
  <c r="X33" i="1"/>
  <c r="W33" i="1"/>
  <c r="V33" i="1"/>
  <c r="U33" i="1"/>
  <c r="U28" i="1" s="1"/>
  <c r="U22" i="1" s="1"/>
  <c r="T33" i="1"/>
  <c r="S33" i="1"/>
  <c r="R33" i="1"/>
  <c r="Q33" i="1"/>
  <c r="Q28" i="1" s="1"/>
  <c r="Q22" i="1" s="1"/>
  <c r="Q21" i="1" s="1"/>
  <c r="P33" i="1"/>
  <c r="D33" i="1"/>
  <c r="AE32" i="1"/>
  <c r="O32" i="1"/>
  <c r="D32" i="1"/>
  <c r="AE31" i="1"/>
  <c r="O31" i="1"/>
  <c r="O29" i="1" s="1"/>
  <c r="D31" i="1"/>
  <c r="AE30" i="1"/>
  <c r="O30" i="1"/>
  <c r="D30" i="1"/>
  <c r="AD29" i="1"/>
  <c r="AE29" i="1" s="1"/>
  <c r="AC29" i="1"/>
  <c r="AB29" i="1"/>
  <c r="AB28" i="1" s="1"/>
  <c r="AB22" i="1" s="1"/>
  <c r="AA29" i="1"/>
  <c r="Z29" i="1"/>
  <c r="Y29" i="1"/>
  <c r="X29" i="1"/>
  <c r="X28" i="1" s="1"/>
  <c r="X22" i="1" s="1"/>
  <c r="W29" i="1"/>
  <c r="V29" i="1"/>
  <c r="U29" i="1"/>
  <c r="T29" i="1"/>
  <c r="T28" i="1" s="1"/>
  <c r="T22" i="1" s="1"/>
  <c r="S29" i="1"/>
  <c r="R29" i="1"/>
  <c r="Q29" i="1"/>
  <c r="P29" i="1"/>
  <c r="P28" i="1" s="1"/>
  <c r="P22" i="1" s="1"/>
  <c r="D29" i="1"/>
  <c r="AD28" i="1"/>
  <c r="AE28" i="1" s="1"/>
  <c r="AA28" i="1"/>
  <c r="Z28" i="1"/>
  <c r="Z22" i="1" s="1"/>
  <c r="Z21" i="1" s="1"/>
  <c r="W28" i="1"/>
  <c r="V28" i="1"/>
  <c r="V22" i="1" s="1"/>
  <c r="S28" i="1"/>
  <c r="R28" i="1"/>
  <c r="R22" i="1" s="1"/>
  <c r="D28" i="1"/>
  <c r="AB27" i="1"/>
  <c r="Z27" i="1"/>
  <c r="X27" i="1"/>
  <c r="U27" i="1"/>
  <c r="Q27" i="1"/>
  <c r="P27" i="1"/>
  <c r="O27" i="1"/>
  <c r="D27" i="1"/>
  <c r="AC26" i="1"/>
  <c r="AB26" i="1"/>
  <c r="AA26" i="1"/>
  <c r="Z26" i="1"/>
  <c r="Y26" i="1"/>
  <c r="X26" i="1"/>
  <c r="W26" i="1"/>
  <c r="V26" i="1"/>
  <c r="U26" i="1"/>
  <c r="AE26" i="1" s="1"/>
  <c r="T26" i="1"/>
  <c r="S26" i="1"/>
  <c r="R26" i="1"/>
  <c r="Q26" i="1"/>
  <c r="P26" i="1"/>
  <c r="D26" i="1"/>
  <c r="Z25" i="1"/>
  <c r="R25" i="1"/>
  <c r="Q25" i="1"/>
  <c r="O25" i="1"/>
  <c r="D25" i="1"/>
  <c r="D24" i="1"/>
  <c r="AD23" i="1"/>
  <c r="Y23" i="1"/>
  <c r="Q23" i="1"/>
  <c r="O23" i="1"/>
  <c r="D23" i="1"/>
  <c r="AD22" i="1"/>
  <c r="AA22" i="1"/>
  <c r="W22" i="1"/>
  <c r="S22" i="1"/>
  <c r="D22" i="1"/>
  <c r="D21" i="1"/>
  <c r="AD60" i="1" l="1"/>
  <c r="AE61" i="1"/>
  <c r="V21" i="1"/>
  <c r="AE22" i="1"/>
  <c r="T71" i="1"/>
  <c r="T25" i="1" s="1"/>
  <c r="AA21" i="1"/>
  <c r="O28" i="1"/>
  <c r="O22" i="1" s="1"/>
  <c r="O21" i="1" s="1"/>
  <c r="AD49" i="1"/>
  <c r="AE50" i="1"/>
  <c r="AC54" i="1"/>
  <c r="O60" i="1"/>
  <c r="AD27" i="1"/>
  <c r="AE56" i="1"/>
  <c r="AD55" i="1"/>
  <c r="R21" i="1"/>
  <c r="X21" i="1"/>
  <c r="AB21" i="1"/>
  <c r="AC50" i="1"/>
  <c r="AC49" i="1" s="1"/>
  <c r="AC47" i="1" s="1"/>
  <c r="AC46" i="1" s="1"/>
  <c r="AC23" i="1" s="1"/>
  <c r="AC72" i="1"/>
  <c r="AE80" i="1"/>
  <c r="S61" i="1"/>
  <c r="S60" i="1" s="1"/>
  <c r="S77" i="1"/>
  <c r="U55" i="1"/>
  <c r="U54" i="1" s="1"/>
  <c r="U46" i="1" s="1"/>
  <c r="U23" i="1" s="1"/>
  <c r="W60" i="1"/>
  <c r="W54" i="1" s="1"/>
  <c r="W46" i="1" s="1"/>
  <c r="W23" i="1" s="1"/>
  <c r="W21" i="1" s="1"/>
  <c r="U71" i="1"/>
  <c r="U25" i="1" s="1"/>
  <c r="T77" i="1"/>
  <c r="AC77" i="1" s="1"/>
  <c r="AD83" i="1"/>
  <c r="AE83" i="1" s="1"/>
  <c r="AD85" i="1"/>
  <c r="AE85" i="1" s="1"/>
  <c r="AD87" i="1"/>
  <c r="AE87" i="1" s="1"/>
  <c r="S50" i="1"/>
  <c r="S49" i="1" s="1"/>
  <c r="S47" i="1" s="1"/>
  <c r="AD74" i="1"/>
  <c r="AE74" i="1" s="1"/>
  <c r="AE33" i="1"/>
  <c r="P54" i="1"/>
  <c r="S56" i="1"/>
  <c r="S55" i="1" s="1"/>
  <c r="S54" i="1" s="1"/>
  <c r="V71" i="1"/>
  <c r="V25" i="1" s="1"/>
  <c r="AD72" i="1"/>
  <c r="S73" i="1"/>
  <c r="S71" i="1" s="1"/>
  <c r="S25" i="1" s="1"/>
  <c r="Y79" i="1"/>
  <c r="Y27" i="1" s="1"/>
  <c r="Y21" i="1" s="1"/>
  <c r="T83" i="1"/>
  <c r="AC83" i="1" s="1"/>
  <c r="T88" i="1"/>
  <c r="AC88" i="1" s="1"/>
  <c r="R79" i="1"/>
  <c r="R27" i="1" s="1"/>
  <c r="AC79" i="1" l="1"/>
  <c r="AC27" i="1" s="1"/>
  <c r="P46" i="1"/>
  <c r="P23" i="1" s="1"/>
  <c r="P21" i="1" s="1"/>
  <c r="O54" i="1"/>
  <c r="S46" i="1"/>
  <c r="S23" i="1" s="1"/>
  <c r="S21" i="1" s="1"/>
  <c r="T79" i="1"/>
  <c r="T27" i="1" s="1"/>
  <c r="T21" i="1" s="1"/>
  <c r="AE23" i="1"/>
  <c r="AD79" i="1"/>
  <c r="AE72" i="1"/>
  <c r="AD71" i="1"/>
  <c r="AC71" i="1"/>
  <c r="AC25" i="1" s="1"/>
  <c r="AC21" i="1" s="1"/>
  <c r="O55" i="1"/>
  <c r="U21" i="1"/>
  <c r="AD47" i="1"/>
  <c r="AE49" i="1"/>
  <c r="AE55" i="1"/>
  <c r="AD54" i="1"/>
  <c r="AE54" i="1" s="1"/>
  <c r="AE27" i="1"/>
  <c r="AE60" i="1"/>
  <c r="AE47" i="1" l="1"/>
  <c r="AD46" i="1"/>
  <c r="AE46" i="1" s="1"/>
  <c r="AE71" i="1"/>
  <c r="AD24" i="1"/>
  <c r="AD25" i="1"/>
  <c r="AE25" i="1" s="1"/>
  <c r="AE79" i="1"/>
  <c r="AE24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<sst xmlns="http://schemas.openxmlformats.org/spreadsheetml/2006/main" count="556" uniqueCount="221">
  <si>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</si>
  <si>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</si>
  <si>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</si>
  <si>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</si>
  <si>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IV квартал 2022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</si>
  <si>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</si>
  <si>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</si>
  <si>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</si>
  <si>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</si>
  <si>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</si>
  <si>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</si>
  <si>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</si>
  <si>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</si>
  <si>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</si>
  <si>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вложенийна 01.01. года 2022, млн. рублей (с НДС)</t>
  </si>
  <si>
    <t xml:space="preserve">Остаток финансирования капитальных вложений на 01.01. года 2022 в прогнозных ценах соответствующих лет, млн. рублей (с НДС) 
</t>
  </si>
  <si>
    <t>Финансирование капитальных вложений 
года 2022,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</si>
  <si>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</si>
  <si>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</si>
  <si>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</si>
  <si>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</si>
  <si>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</si>
  <si>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</si>
  <si>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</si>
  <si>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</si>
  <si>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</si>
  <si>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</si>
  <si>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</si>
  <si>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</si>
  <si>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</si>
  <si>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</si>
  <si>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</si>
  <si>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</si>
  <si>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</si>
  <si>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</si>
  <si>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</si>
  <si>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</si>
  <si>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</si>
  <si>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</si>
  <si>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</si>
  <si>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</si>
  <si>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</si>
  <si>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</si>
  <si>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</si>
  <si>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</si>
  <si>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</si>
  <si>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</si>
  <si>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</si>
  <si>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</si>
  <si>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</si>
  <si>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</si>
  <si>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</si>
  <si>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</si>
  <si>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</si>
  <si>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</si>
  <si>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</si>
  <si>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</si>
  <si>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</si>
  <si>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</si>
  <si>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</si>
  <si>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</si>
  <si>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</si>
  <si>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</si>
  <si>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</si>
  <si>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</si>
  <si>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</si>
  <si>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</si>
  <si>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</si>
  <si>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</si>
  <si>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</si>
  <si>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</si>
  <si>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</si>
  <si>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</si>
  <si>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</si>
  <si>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</si>
  <si>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</si>
  <si>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</si>
  <si>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</si>
  <si>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</si>
  <si>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</si>
  <si>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</si>
  <si>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</si>
  <si>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</si>
  <si>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</si>
  <si>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</si>
  <si>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</si>
  <si>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</si>
  <si>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</si>
  <si>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</si>
  <si>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</si>
  <si>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</si>
  <si>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</si>
  <si>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</si>
  <si>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</si>
  <si>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</si>
  <si>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Удешевление стоимости инвестиционного проекта за счет выполнения работ собственными силами</t>
  </si>
  <si>
    <t>1.2.2</t>
  </si>
  <si>
    <t>Реконструкция, модернизация, техническое перевооружение линий электропередачи, всего, в том числе:</t>
  </si>
  <si>
    <t>Е_</t>
  </si>
  <si>
    <t>0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</si>
  <si>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</si>
  <si>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</si>
  <si>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</si>
  <si>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</si>
  <si>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</si>
  <si>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</si>
  <si>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</si>
  <si>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</si>
  <si>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</si>
  <si>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</si>
  <si>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</si>
  <si>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</si>
  <si>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</si>
  <si>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</si>
  <si>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</si>
  <si>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</si>
  <si>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</si>
  <si>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</si>
  <si>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</si>
  <si>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</si>
  <si>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</si>
  <si>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</si>
  <si>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</si>
  <si>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</si>
  <si>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</si>
  <si>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</si>
  <si>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Изменение цен по результатам закупочной процедуры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</si>
  <si>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</si>
  <si>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</si>
  <si>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</si>
  <si>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</si>
  <si>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</si>
  <si>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</si>
  <si>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</si>
  <si>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</si>
  <si>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</si>
  <si>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</si>
  <si>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</si>
  <si>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</si>
  <si>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</si>
  <si>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</si>
  <si>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</si>
  <si>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</si>
  <si>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</si>
  <si>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</si>
  <si>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</si>
  <si>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</si>
  <si>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</si>
  <si>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</si>
  <si>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</si>
  <si>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</si>
  <si>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</si>
  <si>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</si>
  <si>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</si>
  <si>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</si>
  <si>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</si>
  <si>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</si>
  <si>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</si>
  <si>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</si>
  <si>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</si>
  <si>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</si>
  <si>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</si>
  <si>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Уточнение объемов работ при выполнении проектно-сметной документации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</si>
  <si>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</si>
  <si>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</si>
  <si>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</si>
  <si>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3</t>
  </si>
  <si>
    <t>64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</si>
  <si>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</si>
  <si>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</si>
  <si>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</si>
  <si>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</si>
  <si>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</si>
  <si>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</si>
  <si>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</si>
  <si>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</si>
  <si>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</si>
  <si>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</si>
  <si>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</si>
  <si>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</si>
  <si>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</si>
  <si>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</si>
  <si>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</si>
  <si>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</si>
  <si>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</si>
  <si>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</si>
  <si>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</si>
  <si>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</si>
  <si>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</si>
  <si>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</si>
  <si>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</si>
  <si>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</si>
  <si>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</si>
  <si>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</si>
  <si>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</si>
  <si>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</si>
  <si>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</si>
  <si>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</si>
  <si>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</si>
  <si>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</si>
  <si>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</si>
  <si>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</si>
  <si>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</si>
  <si>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</si>
  <si>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</si>
  <si>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</si>
  <si>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</si>
  <si>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</si>
  <si>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</si>
  <si>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В связи с готовностью проектно-сметной документации 30.11.2022 года выполнение работ I этапа строительства, запланированного на 2022 год перененсено в планы производства работ на 2023 год. При этом Пунктом 1, Приказа ФАС от 20.05.2022 года №396/22 предусмотрено, что корректировка НВВ осуществляемая в связи с изменением (неисполнением) инвестиционной программы не применяется при установлении тарифов на услуги по передаче электрической энергии в 2022 и 2023 годах за неисполнение инвестиционной программы в 2022 году, с последующим учетом такой корректировки на 2025 год.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</si>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</sst>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9" fillId="0" borderId="0"/>
    <xf numFmtId="0" fontId="15" fillId="0" borderId="0"/>
  </cellStyleXfs>
  <cellXfs count="8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6" fontId="12" fillId="0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0" fontId="9" fillId="0" borderId="16" xfId="3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vertical="center" wrapText="1"/>
    </xf>
    <xf numFmtId="0" fontId="7" fillId="2" borderId="0" xfId="4" applyFont="1" applyFill="1" applyAlignment="1">
      <alignment horizontal="center" vertical="center" wrapText="1"/>
    </xf>
    <xf numFmtId="0" fontId="7" fillId="2" borderId="0" xfId="4" applyFont="1" applyFill="1" applyAlignment="1">
      <alignment vertical="center" wrapText="1"/>
    </xf>
    <xf numFmtId="0" fontId="7" fillId="2" borderId="0" xfId="4" applyFont="1" applyFill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_ИПР ОАО ТРК 2010-2012 гг Минэнерго, в РЭК1" xfId="3"/>
    <cellStyle name="Обычный 3" xfId="2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0</v>
          </cell>
          <cell r="Q50">
            <v>0</v>
          </cell>
          <cell r="S50">
            <v>8.4929463300000005</v>
          </cell>
        </row>
        <row r="61">
          <cell r="M61">
            <v>0.1241939</v>
          </cell>
          <cell r="N61">
            <v>0.1241939</v>
          </cell>
          <cell r="O61">
            <v>0</v>
          </cell>
          <cell r="Q61">
            <v>0</v>
          </cell>
          <cell r="S61">
            <v>2.7202279300000001</v>
          </cell>
        </row>
        <row r="73">
          <cell r="M73">
            <v>0</v>
          </cell>
          <cell r="N73">
            <v>0</v>
          </cell>
          <cell r="O73">
            <v>0</v>
          </cell>
          <cell r="Q73">
            <v>0</v>
          </cell>
          <cell r="S73">
            <v>5.3957775000000003</v>
          </cell>
        </row>
        <row r="74">
          <cell r="M74">
            <v>0</v>
          </cell>
          <cell r="N74">
            <v>0</v>
          </cell>
          <cell r="O74">
            <v>0</v>
          </cell>
          <cell r="Q74">
            <v>0</v>
          </cell>
        </row>
        <row r="75">
          <cell r="M75">
            <v>0</v>
          </cell>
          <cell r="N75">
            <v>0</v>
          </cell>
          <cell r="O75">
            <v>0</v>
          </cell>
          <cell r="Q75">
            <v>0</v>
          </cell>
        </row>
        <row r="76">
          <cell r="M76">
            <v>0</v>
          </cell>
          <cell r="N76">
            <v>0</v>
          </cell>
          <cell r="O76">
            <v>0</v>
          </cell>
          <cell r="Q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</row>
        <row r="80">
          <cell r="M80">
            <v>0</v>
          </cell>
          <cell r="N80">
            <v>0</v>
          </cell>
          <cell r="O80">
            <v>0</v>
          </cell>
          <cell r="Q80">
            <v>0</v>
          </cell>
          <cell r="S80">
            <v>1.6849999999999998</v>
          </cell>
        </row>
        <row r="81">
          <cell r="M81">
            <v>0</v>
          </cell>
          <cell r="N81">
            <v>0</v>
          </cell>
          <cell r="O81">
            <v>0</v>
          </cell>
          <cell r="Q81">
            <v>0</v>
          </cell>
          <cell r="S81">
            <v>1.3295507200000001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  <cell r="S82">
            <v>0.99883332999999996</v>
          </cell>
        </row>
        <row r="83">
          <cell r="M83">
            <v>0</v>
          </cell>
          <cell r="N83">
            <v>0</v>
          </cell>
          <cell r="O83">
            <v>0</v>
          </cell>
          <cell r="Q83">
            <v>0</v>
          </cell>
          <cell r="S83">
            <v>4.0791666700000002</v>
          </cell>
        </row>
        <row r="84">
          <cell r="M84">
            <v>0</v>
          </cell>
          <cell r="N84">
            <v>0</v>
          </cell>
          <cell r="O84">
            <v>0</v>
          </cell>
          <cell r="Q84">
            <v>0</v>
          </cell>
          <cell r="S84">
            <v>6.9291666699999999</v>
          </cell>
        </row>
        <row r="85">
          <cell r="M85">
            <v>0</v>
          </cell>
          <cell r="N85">
            <v>0</v>
          </cell>
          <cell r="O85">
            <v>0</v>
          </cell>
          <cell r="Q85">
            <v>0</v>
          </cell>
          <cell r="S85">
            <v>2.4208333299999998</v>
          </cell>
        </row>
        <row r="86">
          <cell r="M86">
            <v>0</v>
          </cell>
          <cell r="N86">
            <v>0</v>
          </cell>
          <cell r="O86">
            <v>0</v>
          </cell>
          <cell r="Q86">
            <v>0</v>
          </cell>
          <cell r="S86">
            <v>1.13199001</v>
          </cell>
        </row>
        <row r="87">
          <cell r="M87">
            <v>0</v>
          </cell>
          <cell r="N87">
            <v>0</v>
          </cell>
          <cell r="O87">
            <v>0</v>
          </cell>
          <cell r="Q87">
            <v>0</v>
          </cell>
          <cell r="S87">
            <v>52.60414858</v>
          </cell>
        </row>
        <row r="88">
          <cell r="M88">
            <v>0</v>
          </cell>
          <cell r="N88">
            <v>0</v>
          </cell>
          <cell r="O88">
            <v>0</v>
          </cell>
          <cell r="Q88">
            <v>0</v>
          </cell>
          <cell r="R88">
            <v>2</v>
          </cell>
          <cell r="S88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F95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Q24" sqref="Q24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6" customWidth="1"/>
    <col min="4" max="4" width="17.28515625" style="76" hidden="1" customWidth="1"/>
    <col min="5" max="5" width="3.85546875" style="76" hidden="1" customWidth="1" outlineLevel="1"/>
    <col min="6" max="8" width="3.85546875" style="77" hidden="1" customWidth="1" outlineLevel="1"/>
    <col min="9" max="13" width="4" style="77" hidden="1" customWidth="1" outlineLevel="1"/>
    <col min="14" max="14" width="4.140625" style="77" hidden="1" customWidth="1" outlineLevel="1"/>
    <col min="15" max="15" width="21.28515625" style="78" hidden="1" customWidth="1"/>
    <col min="16" max="16" width="18.5703125" style="16" customWidth="1"/>
    <col min="17" max="17" width="17.42578125" style="79" customWidth="1"/>
    <col min="18" max="18" width="21.85546875" style="79" customWidth="1"/>
    <col min="19" max="19" width="14" style="15" customWidth="1"/>
    <col min="20" max="20" width="15.28515625" style="16" customWidth="1"/>
    <col min="21" max="28" width="13.7109375" style="16" customWidth="1"/>
    <col min="29" max="29" width="20.28515625" style="16" customWidth="1"/>
    <col min="30" max="30" width="12.85546875" style="16" customWidth="1"/>
    <col min="31" max="31" width="11.140625" style="16" customWidth="1"/>
    <col min="32" max="32" width="46.42578125" style="16" customWidth="1"/>
    <col min="33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  <c r="S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  <c r="S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  <c r="S16" s="16"/>
    </row>
    <row r="17" spans="1:32" s="33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7"/>
      <c r="Q17" s="28" t="s">
        <v>14</v>
      </c>
      <c r="R17" s="28" t="s">
        <v>15</v>
      </c>
      <c r="S17" s="29" t="s">
        <v>16</v>
      </c>
      <c r="T17" s="30"/>
      <c r="U17" s="30"/>
      <c r="V17" s="30"/>
      <c r="W17" s="30"/>
      <c r="X17" s="30"/>
      <c r="Y17" s="30"/>
      <c r="Z17" s="30"/>
      <c r="AA17" s="30"/>
      <c r="AB17" s="31"/>
      <c r="AC17" s="28" t="s">
        <v>17</v>
      </c>
      <c r="AD17" s="32" t="s">
        <v>18</v>
      </c>
      <c r="AE17" s="31"/>
      <c r="AF17" s="23" t="s">
        <v>19</v>
      </c>
    </row>
    <row r="18" spans="1:32" s="33" customFormat="1" ht="45" customHeight="1" x14ac:dyDescent="0.25">
      <c r="A18" s="23"/>
      <c r="B18" s="23"/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7"/>
      <c r="O18" s="38"/>
      <c r="P18" s="39"/>
      <c r="Q18" s="40"/>
      <c r="R18" s="40"/>
      <c r="S18" s="29" t="s">
        <v>20</v>
      </c>
      <c r="T18" s="31"/>
      <c r="U18" s="32" t="s">
        <v>21</v>
      </c>
      <c r="V18" s="31"/>
      <c r="W18" s="32" t="s">
        <v>22</v>
      </c>
      <c r="X18" s="31"/>
      <c r="Y18" s="32" t="s">
        <v>23</v>
      </c>
      <c r="Z18" s="31"/>
      <c r="AA18" s="32" t="s">
        <v>24</v>
      </c>
      <c r="AB18" s="31"/>
      <c r="AC18" s="40"/>
      <c r="AD18" s="28" t="s">
        <v>25</v>
      </c>
      <c r="AE18" s="28" t="s">
        <v>26</v>
      </c>
      <c r="AF18" s="23"/>
    </row>
    <row r="19" spans="1:32" s="33" customFormat="1" ht="90" customHeight="1" x14ac:dyDescent="0.25">
      <c r="A19" s="23"/>
      <c r="B19" s="23"/>
      <c r="C19" s="41"/>
      <c r="D19" s="42"/>
      <c r="E19" s="43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5" t="s">
        <v>33</v>
      </c>
      <c r="L19" s="45" t="s">
        <v>34</v>
      </c>
      <c r="M19" s="45" t="s">
        <v>35</v>
      </c>
      <c r="N19" s="45" t="s">
        <v>36</v>
      </c>
      <c r="O19" s="35"/>
      <c r="P19" s="37"/>
      <c r="Q19" s="46"/>
      <c r="R19" s="46"/>
      <c r="S19" s="47" t="s">
        <v>37</v>
      </c>
      <c r="T19" s="42" t="s">
        <v>38</v>
      </c>
      <c r="U19" s="42" t="s">
        <v>37</v>
      </c>
      <c r="V19" s="42" t="s">
        <v>38</v>
      </c>
      <c r="W19" s="42" t="s">
        <v>37</v>
      </c>
      <c r="X19" s="42" t="s">
        <v>38</v>
      </c>
      <c r="Y19" s="42" t="s">
        <v>37</v>
      </c>
      <c r="Z19" s="42" t="s">
        <v>38</v>
      </c>
      <c r="AA19" s="42" t="s">
        <v>37</v>
      </c>
      <c r="AB19" s="42" t="s">
        <v>38</v>
      </c>
      <c r="AC19" s="46"/>
      <c r="AD19" s="46"/>
      <c r="AE19" s="46"/>
      <c r="AF19" s="23"/>
    </row>
    <row r="20" spans="1:32" s="50" customFormat="1" ht="15.75" x14ac:dyDescent="0.25">
      <c r="A20" s="48">
        <v>1</v>
      </c>
      <c r="B20" s="48">
        <v>2</v>
      </c>
      <c r="C20" s="48">
        <v>3</v>
      </c>
      <c r="D20" s="48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8">
        <v>4</v>
      </c>
      <c r="P20" s="48">
        <v>4</v>
      </c>
      <c r="Q20" s="48">
        <v>5</v>
      </c>
      <c r="R20" s="48">
        <v>6</v>
      </c>
      <c r="S20" s="48">
        <v>7</v>
      </c>
      <c r="T20" s="48">
        <v>8</v>
      </c>
      <c r="U20" s="48">
        <v>9</v>
      </c>
      <c r="V20" s="48">
        <v>10</v>
      </c>
      <c r="W20" s="48">
        <v>11</v>
      </c>
      <c r="X20" s="48">
        <v>12</v>
      </c>
      <c r="Y20" s="48">
        <v>13</v>
      </c>
      <c r="Z20" s="48">
        <v>14</v>
      </c>
      <c r="AA20" s="48">
        <v>15</v>
      </c>
      <c r="AB20" s="48">
        <v>16</v>
      </c>
      <c r="AC20" s="48">
        <v>17</v>
      </c>
      <c r="AD20" s="48">
        <v>18</v>
      </c>
      <c r="AE20" s="48">
        <v>19</v>
      </c>
      <c r="AF20" s="48">
        <v>20</v>
      </c>
    </row>
    <row r="21" spans="1:32" ht="31.5" x14ac:dyDescent="0.25">
      <c r="A21" s="51">
        <v>0</v>
      </c>
      <c r="B21" s="52" t="s">
        <v>39</v>
      </c>
      <c r="C21" s="53" t="s">
        <v>40</v>
      </c>
      <c r="D21" s="53" t="str">
        <f t="shared" ref="D21:D74" si="0">CONCATENATE(E21,F21,G21,H21,I21,J21,K21,L21,M21,N21)</f>
        <v>Г</v>
      </c>
      <c r="E21" s="53" t="s">
        <v>40</v>
      </c>
      <c r="F21" s="54"/>
      <c r="G21" s="54"/>
      <c r="H21" s="54"/>
      <c r="I21" s="54"/>
      <c r="J21" s="54"/>
      <c r="K21" s="54"/>
      <c r="L21" s="54"/>
      <c r="M21" s="54"/>
      <c r="N21" s="54"/>
      <c r="O21" s="55" t="e">
        <f t="shared" ref="O21:Q21" si="1">SUM(O22:O27)</f>
        <v>#REF!</v>
      </c>
      <c r="P21" s="56">
        <f t="shared" si="1"/>
        <v>623.78080781400001</v>
      </c>
      <c r="Q21" s="56">
        <f t="shared" si="1"/>
        <v>132.10389940799999</v>
      </c>
      <c r="R21" s="56">
        <f>SUM(R22:R27)</f>
        <v>365.30548438200003</v>
      </c>
      <c r="S21" s="56">
        <f t="shared" ref="S21:AC21" si="2">SUM(S22:S27)</f>
        <v>210.796931438</v>
      </c>
      <c r="T21" s="56">
        <f t="shared" si="2"/>
        <v>147.41333793199999</v>
      </c>
      <c r="U21" s="56">
        <f t="shared" si="2"/>
        <v>4.1750344279999991</v>
      </c>
      <c r="V21" s="56">
        <f t="shared" si="2"/>
        <v>4.1750344279999991</v>
      </c>
      <c r="W21" s="56">
        <f t="shared" si="2"/>
        <v>16.069556670000001</v>
      </c>
      <c r="X21" s="56">
        <f t="shared" si="2"/>
        <v>28.928962093999999</v>
      </c>
      <c r="Y21" s="56">
        <f t="shared" si="2"/>
        <v>16.069556669999997</v>
      </c>
      <c r="Z21" s="56">
        <f t="shared" si="2"/>
        <v>16.17285579</v>
      </c>
      <c r="AA21" s="56">
        <f t="shared" si="2"/>
        <v>174.48278367</v>
      </c>
      <c r="AB21" s="56">
        <f t="shared" si="2"/>
        <v>98.136485619999988</v>
      </c>
      <c r="AC21" s="56">
        <f t="shared" si="2"/>
        <v>217.89214644999998</v>
      </c>
      <c r="AD21" s="57">
        <f>SUM(AD22:AD27)</f>
        <v>-62.250590794000004</v>
      </c>
      <c r="AE21" s="58">
        <f>IFERROR((AD21)/(U21+W21+Y21+AA21),"нд")</f>
        <v>-0.29531070670404547</v>
      </c>
      <c r="AF21" s="55" t="s">
        <v>41</v>
      </c>
    </row>
    <row r="22" spans="1:32" ht="31.5" x14ac:dyDescent="0.25">
      <c r="A22" s="59" t="s">
        <v>42</v>
      </c>
      <c r="B22" s="60" t="s">
        <v>43</v>
      </c>
      <c r="C22" s="61" t="s">
        <v>40</v>
      </c>
      <c r="D22" s="61" t="str">
        <f t="shared" si="0"/>
        <v>Г</v>
      </c>
      <c r="E22" s="61" t="s">
        <v>40</v>
      </c>
      <c r="F22" s="62"/>
      <c r="G22" s="62"/>
      <c r="H22" s="62"/>
      <c r="I22" s="62"/>
      <c r="J22" s="62"/>
      <c r="K22" s="62"/>
      <c r="L22" s="62"/>
      <c r="M22" s="62"/>
      <c r="N22" s="62"/>
      <c r="O22" s="63">
        <f t="shared" ref="O22:AC22" si="3">SUM(O28)</f>
        <v>0</v>
      </c>
      <c r="P22" s="64">
        <f t="shared" si="3"/>
        <v>0</v>
      </c>
      <c r="Q22" s="64">
        <f t="shared" si="3"/>
        <v>0</v>
      </c>
      <c r="R22" s="64">
        <f t="shared" si="3"/>
        <v>0</v>
      </c>
      <c r="S22" s="64">
        <f t="shared" si="3"/>
        <v>0</v>
      </c>
      <c r="T22" s="64">
        <f t="shared" si="3"/>
        <v>0</v>
      </c>
      <c r="U22" s="64">
        <f t="shared" si="3"/>
        <v>0</v>
      </c>
      <c r="V22" s="64">
        <f t="shared" si="3"/>
        <v>0</v>
      </c>
      <c r="W22" s="64">
        <f t="shared" si="3"/>
        <v>0</v>
      </c>
      <c r="X22" s="64">
        <f t="shared" si="3"/>
        <v>0</v>
      </c>
      <c r="Y22" s="64">
        <f t="shared" si="3"/>
        <v>0</v>
      </c>
      <c r="Z22" s="64">
        <f t="shared" si="3"/>
        <v>0</v>
      </c>
      <c r="AA22" s="64">
        <f t="shared" si="3"/>
        <v>0</v>
      </c>
      <c r="AB22" s="64">
        <f t="shared" si="3"/>
        <v>0</v>
      </c>
      <c r="AC22" s="64">
        <f t="shared" si="3"/>
        <v>0</v>
      </c>
      <c r="AD22" s="65">
        <f t="shared" ref="AD22" si="4">SUM(AD45)</f>
        <v>0</v>
      </c>
      <c r="AE22" s="58" t="str">
        <f t="shared" ref="AE22:AE85" si="5">IFERROR((AD22)/(U22+W22+Y22+AA22),"нд")</f>
        <v>нд</v>
      </c>
      <c r="AF22" s="63" t="s">
        <v>41</v>
      </c>
    </row>
    <row r="23" spans="1:32" ht="31.5" x14ac:dyDescent="0.25">
      <c r="A23" s="59" t="s">
        <v>44</v>
      </c>
      <c r="B23" s="60" t="s">
        <v>45</v>
      </c>
      <c r="C23" s="61" t="s">
        <v>40</v>
      </c>
      <c r="D23" s="61" t="str">
        <f t="shared" si="0"/>
        <v>Г</v>
      </c>
      <c r="E23" s="61" t="s">
        <v>40</v>
      </c>
      <c r="F23" s="62"/>
      <c r="G23" s="62"/>
      <c r="H23" s="62"/>
      <c r="I23" s="62"/>
      <c r="J23" s="62"/>
      <c r="K23" s="62"/>
      <c r="L23" s="62"/>
      <c r="M23" s="62"/>
      <c r="N23" s="62"/>
      <c r="O23" s="63" t="e">
        <f t="shared" ref="O23:AC23" si="6">SUM(O46)</f>
        <v>#REF!</v>
      </c>
      <c r="P23" s="64">
        <f t="shared" si="6"/>
        <v>239.59541895999999</v>
      </c>
      <c r="Q23" s="64">
        <f t="shared" si="6"/>
        <v>33.046393393999999</v>
      </c>
      <c r="R23" s="64">
        <f t="shared" si="6"/>
        <v>206.54902556599998</v>
      </c>
      <c r="S23" s="64">
        <f t="shared" si="6"/>
        <v>30.081768092000004</v>
      </c>
      <c r="T23" s="64">
        <f t="shared" si="6"/>
        <v>28.948765380000001</v>
      </c>
      <c r="U23" s="64">
        <f t="shared" si="6"/>
        <v>1.2107576499999999</v>
      </c>
      <c r="V23" s="64">
        <f t="shared" si="6"/>
        <v>1.2107576499999999</v>
      </c>
      <c r="W23" s="64">
        <f t="shared" si="6"/>
        <v>5.1384004499999998</v>
      </c>
      <c r="X23" s="64">
        <f t="shared" si="6"/>
        <v>3.2084687740000017</v>
      </c>
      <c r="Y23" s="64">
        <f t="shared" si="6"/>
        <v>5.1384004399999998</v>
      </c>
      <c r="Z23" s="64">
        <f t="shared" si="6"/>
        <v>7.3414119500000004</v>
      </c>
      <c r="AA23" s="64">
        <f t="shared" si="6"/>
        <v>18.594209551999999</v>
      </c>
      <c r="AB23" s="64">
        <f t="shared" si="6"/>
        <v>17.188127005999998</v>
      </c>
      <c r="AC23" s="64">
        <f t="shared" si="6"/>
        <v>177.60026018599999</v>
      </c>
      <c r="AD23" s="65">
        <f t="shared" ref="AD23" si="7">SUM(AD68)</f>
        <v>0</v>
      </c>
      <c r="AE23" s="58">
        <f t="shared" si="5"/>
        <v>0</v>
      </c>
      <c r="AF23" s="63" t="s">
        <v>41</v>
      </c>
    </row>
    <row r="24" spans="1:32" ht="78.75" x14ac:dyDescent="0.25">
      <c r="A24" s="59" t="s">
        <v>46</v>
      </c>
      <c r="B24" s="60" t="s">
        <v>47</v>
      </c>
      <c r="C24" s="61" t="s">
        <v>40</v>
      </c>
      <c r="D24" s="61" t="str">
        <f t="shared" si="0"/>
        <v>Г</v>
      </c>
      <c r="E24" s="61" t="s">
        <v>40</v>
      </c>
      <c r="F24" s="62"/>
      <c r="G24" s="62"/>
      <c r="H24" s="62"/>
      <c r="I24" s="62"/>
      <c r="J24" s="62"/>
      <c r="K24" s="62"/>
      <c r="L24" s="62"/>
      <c r="M24" s="62"/>
      <c r="N24" s="62"/>
      <c r="O24" s="63">
        <f t="shared" ref="O24" si="8">SUM(O64)</f>
        <v>40.98</v>
      </c>
      <c r="P24" s="64">
        <v>0</v>
      </c>
      <c r="Q24" s="64">
        <v>0</v>
      </c>
      <c r="R24" s="64">
        <v>0</v>
      </c>
      <c r="S24" s="64">
        <v>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4">
        <v>0</v>
      </c>
      <c r="AA24" s="64">
        <v>0</v>
      </c>
      <c r="AB24" s="64">
        <v>0</v>
      </c>
      <c r="AC24" s="64">
        <v>0</v>
      </c>
      <c r="AD24" s="65">
        <f t="shared" ref="AD24" si="9">SUM(AD71)</f>
        <v>-0.72392097400000921</v>
      </c>
      <c r="AE24" s="58" t="str">
        <f t="shared" si="5"/>
        <v>нд</v>
      </c>
      <c r="AF24" s="63" t="s">
        <v>41</v>
      </c>
    </row>
    <row r="25" spans="1:32" ht="47.25" x14ac:dyDescent="0.25">
      <c r="A25" s="59" t="s">
        <v>48</v>
      </c>
      <c r="B25" s="60" t="s">
        <v>49</v>
      </c>
      <c r="C25" s="61" t="s">
        <v>40</v>
      </c>
      <c r="D25" s="61" t="str">
        <f t="shared" si="0"/>
        <v>Г</v>
      </c>
      <c r="E25" s="61" t="s">
        <v>40</v>
      </c>
      <c r="F25" s="62"/>
      <c r="G25" s="62"/>
      <c r="H25" s="62"/>
      <c r="I25" s="62"/>
      <c r="J25" s="62"/>
      <c r="K25" s="62"/>
      <c r="L25" s="62"/>
      <c r="M25" s="62"/>
      <c r="N25" s="62"/>
      <c r="O25" s="63" t="e">
        <f t="shared" ref="O25:O26" si="10">SUM(O82)</f>
        <v>#REF!</v>
      </c>
      <c r="P25" s="64">
        <f t="shared" ref="P25:AC25" si="11">SUM(P71)</f>
        <v>269.12204037600003</v>
      </c>
      <c r="Q25" s="64">
        <f t="shared" si="11"/>
        <v>80.302832457999997</v>
      </c>
      <c r="R25" s="64">
        <f t="shared" si="11"/>
        <v>138.151150202</v>
      </c>
      <c r="S25" s="64">
        <f t="shared" si="11"/>
        <v>92.900736174000002</v>
      </c>
      <c r="T25" s="64">
        <f t="shared" si="11"/>
        <v>92.176815199999993</v>
      </c>
      <c r="U25" s="64">
        <f t="shared" si="11"/>
        <v>2.9642767779999994</v>
      </c>
      <c r="V25" s="64">
        <f t="shared" si="11"/>
        <v>2.9642767779999994</v>
      </c>
      <c r="W25" s="64">
        <f t="shared" si="11"/>
        <v>10.93115622</v>
      </c>
      <c r="X25" s="64">
        <f t="shared" si="11"/>
        <v>25.720493319999999</v>
      </c>
      <c r="Y25" s="64">
        <f t="shared" si="11"/>
        <v>10.931156229999999</v>
      </c>
      <c r="Z25" s="64">
        <f t="shared" si="11"/>
        <v>6.43144384</v>
      </c>
      <c r="AA25" s="64">
        <f t="shared" si="11"/>
        <v>68.074146945999999</v>
      </c>
      <c r="AB25" s="64">
        <f t="shared" si="11"/>
        <v>57.060601261999999</v>
      </c>
      <c r="AC25" s="64">
        <f t="shared" si="11"/>
        <v>45.974335001999997</v>
      </c>
      <c r="AD25" s="65">
        <f t="shared" ref="AD25" si="12">SUM(AD79)</f>
        <v>-61.526669819999995</v>
      </c>
      <c r="AE25" s="58">
        <f t="shared" si="5"/>
        <v>-0.66228398561624502</v>
      </c>
      <c r="AF25" s="63" t="s">
        <v>41</v>
      </c>
    </row>
    <row r="26" spans="1:32" ht="47.25" x14ac:dyDescent="0.25">
      <c r="A26" s="59" t="s">
        <v>50</v>
      </c>
      <c r="B26" s="60" t="s">
        <v>51</v>
      </c>
      <c r="C26" s="61" t="s">
        <v>40</v>
      </c>
      <c r="D26" s="61" t="str">
        <f t="shared" si="0"/>
        <v>Г</v>
      </c>
      <c r="E26" s="61" t="s">
        <v>40</v>
      </c>
      <c r="F26" s="62"/>
      <c r="G26" s="62"/>
      <c r="H26" s="62"/>
      <c r="I26" s="62"/>
      <c r="J26" s="62"/>
      <c r="K26" s="62"/>
      <c r="L26" s="62"/>
      <c r="M26" s="62"/>
      <c r="N26" s="62"/>
      <c r="O26" s="63">
        <f t="shared" si="10"/>
        <v>40.107866443999995</v>
      </c>
      <c r="P26" s="64">
        <f t="shared" ref="P26:AC27" si="13">SUM(P78)</f>
        <v>0</v>
      </c>
      <c r="Q26" s="64">
        <f t="shared" si="13"/>
        <v>0</v>
      </c>
      <c r="R26" s="64">
        <f t="shared" si="13"/>
        <v>0</v>
      </c>
      <c r="S26" s="64">
        <f t="shared" si="13"/>
        <v>0</v>
      </c>
      <c r="T26" s="64">
        <f t="shared" si="13"/>
        <v>0</v>
      </c>
      <c r="U26" s="64">
        <f t="shared" si="13"/>
        <v>0</v>
      </c>
      <c r="V26" s="64">
        <f t="shared" si="13"/>
        <v>0</v>
      </c>
      <c r="W26" s="64">
        <f t="shared" si="13"/>
        <v>0</v>
      </c>
      <c r="X26" s="64">
        <f t="shared" si="13"/>
        <v>0</v>
      </c>
      <c r="Y26" s="64">
        <f t="shared" si="13"/>
        <v>0</v>
      </c>
      <c r="Z26" s="64">
        <f t="shared" si="13"/>
        <v>0</v>
      </c>
      <c r="AA26" s="64">
        <f t="shared" si="13"/>
        <v>0</v>
      </c>
      <c r="AB26" s="64">
        <f t="shared" si="13"/>
        <v>0</v>
      </c>
      <c r="AC26" s="64">
        <f t="shared" si="13"/>
        <v>0</v>
      </c>
      <c r="AD26" s="65">
        <v>0</v>
      </c>
      <c r="AE26" s="58" t="str">
        <f t="shared" si="5"/>
        <v>нд</v>
      </c>
      <c r="AF26" s="63" t="s">
        <v>41</v>
      </c>
    </row>
    <row r="27" spans="1:32" ht="31.5" x14ac:dyDescent="0.25">
      <c r="A27" s="59" t="s">
        <v>52</v>
      </c>
      <c r="B27" s="60" t="s">
        <v>53</v>
      </c>
      <c r="C27" s="61" t="s">
        <v>40</v>
      </c>
      <c r="D27" s="61" t="str">
        <f t="shared" si="0"/>
        <v>Г</v>
      </c>
      <c r="E27" s="61" t="s">
        <v>40</v>
      </c>
      <c r="F27" s="62"/>
      <c r="G27" s="62"/>
      <c r="H27" s="62"/>
      <c r="I27" s="62"/>
      <c r="J27" s="62"/>
      <c r="K27" s="62"/>
      <c r="L27" s="62"/>
      <c r="M27" s="62"/>
      <c r="N27" s="62"/>
      <c r="O27" s="63" t="e">
        <f>SUM(#REF!)</f>
        <v>#REF!</v>
      </c>
      <c r="P27" s="64">
        <f t="shared" si="13"/>
        <v>115.06334847799999</v>
      </c>
      <c r="Q27" s="64">
        <f t="shared" si="13"/>
        <v>18.754673556</v>
      </c>
      <c r="R27" s="64">
        <f t="shared" si="13"/>
        <v>20.605308614000002</v>
      </c>
      <c r="S27" s="64">
        <f t="shared" si="13"/>
        <v>87.814427171999995</v>
      </c>
      <c r="T27" s="64">
        <f t="shared" si="13"/>
        <v>26.287757351999993</v>
      </c>
      <c r="U27" s="64">
        <f t="shared" si="13"/>
        <v>0</v>
      </c>
      <c r="V27" s="64">
        <f t="shared" si="13"/>
        <v>0</v>
      </c>
      <c r="W27" s="64">
        <f t="shared" si="13"/>
        <v>0</v>
      </c>
      <c r="X27" s="64">
        <f t="shared" si="13"/>
        <v>0</v>
      </c>
      <c r="Y27" s="64">
        <f t="shared" si="13"/>
        <v>0</v>
      </c>
      <c r="Z27" s="64">
        <f t="shared" si="13"/>
        <v>2.4</v>
      </c>
      <c r="AA27" s="64">
        <f t="shared" si="13"/>
        <v>87.814427171999995</v>
      </c>
      <c r="AB27" s="64">
        <f t="shared" si="13"/>
        <v>23.887757351999994</v>
      </c>
      <c r="AC27" s="64">
        <f t="shared" si="13"/>
        <v>-5.6824487379999997</v>
      </c>
      <c r="AD27" s="65">
        <f t="shared" ref="AD27" si="14">(V27+X27)-(U27+W27)</f>
        <v>0</v>
      </c>
      <c r="AE27" s="58">
        <f t="shared" si="5"/>
        <v>0</v>
      </c>
      <c r="AF27" s="63" t="s">
        <v>41</v>
      </c>
    </row>
    <row r="28" spans="1:32" ht="31.5" x14ac:dyDescent="0.25">
      <c r="A28" s="59" t="s">
        <v>54</v>
      </c>
      <c r="B28" s="60" t="s">
        <v>55</v>
      </c>
      <c r="C28" s="61" t="s">
        <v>40</v>
      </c>
      <c r="D28" s="61" t="str">
        <f t="shared" si="0"/>
        <v>Г</v>
      </c>
      <c r="E28" s="61" t="s">
        <v>40</v>
      </c>
      <c r="F28" s="62"/>
      <c r="G28" s="62"/>
      <c r="H28" s="62"/>
      <c r="I28" s="62"/>
      <c r="J28" s="62"/>
      <c r="K28" s="62"/>
      <c r="L28" s="62"/>
      <c r="M28" s="62"/>
      <c r="N28" s="62"/>
      <c r="O28" s="63">
        <f t="shared" ref="O28:AD28" si="15">SUM(O29,O33,O36,O43)</f>
        <v>0</v>
      </c>
      <c r="P28" s="64">
        <f t="shared" si="15"/>
        <v>0</v>
      </c>
      <c r="Q28" s="64">
        <f t="shared" si="15"/>
        <v>0</v>
      </c>
      <c r="R28" s="64">
        <f t="shared" si="15"/>
        <v>0</v>
      </c>
      <c r="S28" s="64">
        <f t="shared" si="15"/>
        <v>0</v>
      </c>
      <c r="T28" s="64">
        <f t="shared" si="15"/>
        <v>0</v>
      </c>
      <c r="U28" s="64">
        <f t="shared" si="15"/>
        <v>0</v>
      </c>
      <c r="V28" s="64">
        <f t="shared" si="15"/>
        <v>0</v>
      </c>
      <c r="W28" s="64">
        <f t="shared" si="15"/>
        <v>0</v>
      </c>
      <c r="X28" s="64">
        <f t="shared" si="15"/>
        <v>0</v>
      </c>
      <c r="Y28" s="64">
        <f t="shared" si="15"/>
        <v>0</v>
      </c>
      <c r="Z28" s="64">
        <f t="shared" si="15"/>
        <v>0</v>
      </c>
      <c r="AA28" s="64">
        <f t="shared" si="15"/>
        <v>0</v>
      </c>
      <c r="AB28" s="64">
        <f t="shared" si="15"/>
        <v>0</v>
      </c>
      <c r="AC28" s="64">
        <f t="shared" si="15"/>
        <v>0</v>
      </c>
      <c r="AD28" s="65">
        <f t="shared" si="15"/>
        <v>0</v>
      </c>
      <c r="AE28" s="58" t="str">
        <f t="shared" si="5"/>
        <v>нд</v>
      </c>
      <c r="AF28" s="63" t="s">
        <v>41</v>
      </c>
    </row>
    <row r="29" spans="1:32" ht="47.25" x14ac:dyDescent="0.25">
      <c r="A29" s="59" t="s">
        <v>56</v>
      </c>
      <c r="B29" s="60" t="s">
        <v>57</v>
      </c>
      <c r="C29" s="61" t="s">
        <v>40</v>
      </c>
      <c r="D29" s="61" t="str">
        <f t="shared" si="0"/>
        <v>Г</v>
      </c>
      <c r="E29" s="61" t="s">
        <v>40</v>
      </c>
      <c r="F29" s="62"/>
      <c r="G29" s="62"/>
      <c r="H29" s="62"/>
      <c r="I29" s="62"/>
      <c r="J29" s="62"/>
      <c r="K29" s="62"/>
      <c r="L29" s="62"/>
      <c r="M29" s="62"/>
      <c r="N29" s="62"/>
      <c r="O29" s="63">
        <f t="shared" ref="O29:AD29" si="16">SUM(O30:O32)</f>
        <v>0</v>
      </c>
      <c r="P29" s="64">
        <f t="shared" si="16"/>
        <v>0</v>
      </c>
      <c r="Q29" s="64">
        <f t="shared" si="16"/>
        <v>0</v>
      </c>
      <c r="R29" s="64">
        <f t="shared" si="16"/>
        <v>0</v>
      </c>
      <c r="S29" s="64">
        <f t="shared" si="16"/>
        <v>0</v>
      </c>
      <c r="T29" s="64">
        <f t="shared" si="16"/>
        <v>0</v>
      </c>
      <c r="U29" s="64">
        <f t="shared" si="16"/>
        <v>0</v>
      </c>
      <c r="V29" s="64">
        <f t="shared" si="16"/>
        <v>0</v>
      </c>
      <c r="W29" s="64">
        <f t="shared" si="16"/>
        <v>0</v>
      </c>
      <c r="X29" s="64">
        <f t="shared" si="16"/>
        <v>0</v>
      </c>
      <c r="Y29" s="64">
        <f t="shared" si="16"/>
        <v>0</v>
      </c>
      <c r="Z29" s="64">
        <f t="shared" si="16"/>
        <v>0</v>
      </c>
      <c r="AA29" s="64">
        <f t="shared" si="16"/>
        <v>0</v>
      </c>
      <c r="AB29" s="64">
        <f t="shared" si="16"/>
        <v>0</v>
      </c>
      <c r="AC29" s="64">
        <f t="shared" si="16"/>
        <v>0</v>
      </c>
      <c r="AD29" s="65">
        <f t="shared" si="16"/>
        <v>0</v>
      </c>
      <c r="AE29" s="58" t="str">
        <f t="shared" si="5"/>
        <v>нд</v>
      </c>
      <c r="AF29" s="63" t="s">
        <v>41</v>
      </c>
    </row>
    <row r="30" spans="1:32" ht="78.75" x14ac:dyDescent="0.25">
      <c r="A30" s="59" t="s">
        <v>58</v>
      </c>
      <c r="B30" s="60" t="s">
        <v>59</v>
      </c>
      <c r="C30" s="61" t="s">
        <v>40</v>
      </c>
      <c r="D30" s="61" t="str">
        <f t="shared" si="0"/>
        <v>Г</v>
      </c>
      <c r="E30" s="61" t="s">
        <v>40</v>
      </c>
      <c r="F30" s="62"/>
      <c r="G30" s="62"/>
      <c r="H30" s="62"/>
      <c r="I30" s="62"/>
      <c r="J30" s="62"/>
      <c r="K30" s="62"/>
      <c r="L30" s="62"/>
      <c r="M30" s="62"/>
      <c r="N30" s="62"/>
      <c r="O30" s="63">
        <f t="shared" ref="O30:O32" si="17">SUM(P30:S30)</f>
        <v>0</v>
      </c>
      <c r="P30" s="64">
        <v>0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4">
        <v>0</v>
      </c>
      <c r="Z30" s="64">
        <v>0</v>
      </c>
      <c r="AA30" s="64">
        <v>0</v>
      </c>
      <c r="AB30" s="64">
        <v>0</v>
      </c>
      <c r="AC30" s="64">
        <v>0</v>
      </c>
      <c r="AD30" s="65">
        <v>0</v>
      </c>
      <c r="AE30" s="58" t="str">
        <f t="shared" si="5"/>
        <v>нд</v>
      </c>
      <c r="AF30" s="63" t="s">
        <v>41</v>
      </c>
    </row>
    <row r="31" spans="1:32" ht="78.75" x14ac:dyDescent="0.25">
      <c r="A31" s="59" t="s">
        <v>60</v>
      </c>
      <c r="B31" s="60" t="s">
        <v>61</v>
      </c>
      <c r="C31" s="61" t="s">
        <v>40</v>
      </c>
      <c r="D31" s="61" t="str">
        <f t="shared" si="0"/>
        <v>Г</v>
      </c>
      <c r="E31" s="61" t="s">
        <v>40</v>
      </c>
      <c r="F31" s="62"/>
      <c r="G31" s="62"/>
      <c r="H31" s="62"/>
      <c r="I31" s="62"/>
      <c r="J31" s="62"/>
      <c r="K31" s="62"/>
      <c r="L31" s="62"/>
      <c r="M31" s="62"/>
      <c r="N31" s="62"/>
      <c r="O31" s="63">
        <f t="shared" si="17"/>
        <v>0</v>
      </c>
      <c r="P31" s="64">
        <v>0</v>
      </c>
      <c r="Q31" s="64">
        <v>0</v>
      </c>
      <c r="R31" s="64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  <c r="Y31" s="64">
        <v>0</v>
      </c>
      <c r="Z31" s="64">
        <v>0</v>
      </c>
      <c r="AA31" s="64">
        <v>0</v>
      </c>
      <c r="AB31" s="64">
        <v>0</v>
      </c>
      <c r="AC31" s="64">
        <v>0</v>
      </c>
      <c r="AD31" s="65">
        <v>0</v>
      </c>
      <c r="AE31" s="58" t="str">
        <f t="shared" si="5"/>
        <v>нд</v>
      </c>
      <c r="AF31" s="63" t="s">
        <v>41</v>
      </c>
    </row>
    <row r="32" spans="1:32" ht="63" x14ac:dyDescent="0.25">
      <c r="A32" s="59" t="s">
        <v>62</v>
      </c>
      <c r="B32" s="60" t="s">
        <v>63</v>
      </c>
      <c r="C32" s="61" t="s">
        <v>40</v>
      </c>
      <c r="D32" s="61" t="str">
        <f t="shared" si="0"/>
        <v>Г</v>
      </c>
      <c r="E32" s="61" t="s">
        <v>40</v>
      </c>
      <c r="F32" s="62"/>
      <c r="G32" s="62"/>
      <c r="H32" s="62"/>
      <c r="I32" s="62"/>
      <c r="J32" s="62"/>
      <c r="K32" s="62"/>
      <c r="L32" s="62"/>
      <c r="M32" s="62"/>
      <c r="N32" s="62"/>
      <c r="O32" s="63">
        <f t="shared" si="17"/>
        <v>0</v>
      </c>
      <c r="P32" s="64">
        <v>0</v>
      </c>
      <c r="Q32" s="64">
        <v>0</v>
      </c>
      <c r="R32" s="64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</v>
      </c>
      <c r="Z32" s="64">
        <v>0</v>
      </c>
      <c r="AA32" s="64">
        <v>0</v>
      </c>
      <c r="AB32" s="64">
        <v>0</v>
      </c>
      <c r="AC32" s="64">
        <v>0</v>
      </c>
      <c r="AD32" s="65">
        <v>0</v>
      </c>
      <c r="AE32" s="58" t="str">
        <f t="shared" si="5"/>
        <v>нд</v>
      </c>
      <c r="AF32" s="63" t="s">
        <v>41</v>
      </c>
    </row>
    <row r="33" spans="1:32" ht="47.25" x14ac:dyDescent="0.25">
      <c r="A33" s="59" t="s">
        <v>64</v>
      </c>
      <c r="B33" s="60" t="s">
        <v>65</v>
      </c>
      <c r="C33" s="61" t="s">
        <v>40</v>
      </c>
      <c r="D33" s="61" t="str">
        <f t="shared" si="0"/>
        <v>Г</v>
      </c>
      <c r="E33" s="61" t="s">
        <v>40</v>
      </c>
      <c r="F33" s="62"/>
      <c r="G33" s="62"/>
      <c r="H33" s="62"/>
      <c r="I33" s="62"/>
      <c r="J33" s="62"/>
      <c r="K33" s="62"/>
      <c r="L33" s="62"/>
      <c r="M33" s="62"/>
      <c r="N33" s="62"/>
      <c r="O33" s="63">
        <f t="shared" ref="O33:AD33" si="18">SUM(O34:O35)</f>
        <v>0</v>
      </c>
      <c r="P33" s="64">
        <f t="shared" si="18"/>
        <v>0</v>
      </c>
      <c r="Q33" s="64">
        <f t="shared" si="18"/>
        <v>0</v>
      </c>
      <c r="R33" s="64">
        <f t="shared" si="18"/>
        <v>0</v>
      </c>
      <c r="S33" s="64">
        <f t="shared" si="18"/>
        <v>0</v>
      </c>
      <c r="T33" s="64">
        <f t="shared" si="18"/>
        <v>0</v>
      </c>
      <c r="U33" s="64">
        <f t="shared" si="18"/>
        <v>0</v>
      </c>
      <c r="V33" s="64">
        <f t="shared" si="18"/>
        <v>0</v>
      </c>
      <c r="W33" s="64">
        <f t="shared" si="18"/>
        <v>0</v>
      </c>
      <c r="X33" s="64">
        <f t="shared" si="18"/>
        <v>0</v>
      </c>
      <c r="Y33" s="64">
        <f t="shared" si="18"/>
        <v>0</v>
      </c>
      <c r="Z33" s="64">
        <f t="shared" si="18"/>
        <v>0</v>
      </c>
      <c r="AA33" s="64">
        <f t="shared" si="18"/>
        <v>0</v>
      </c>
      <c r="AB33" s="64">
        <f t="shared" si="18"/>
        <v>0</v>
      </c>
      <c r="AC33" s="64">
        <f t="shared" si="18"/>
        <v>0</v>
      </c>
      <c r="AD33" s="65">
        <f t="shared" si="18"/>
        <v>0</v>
      </c>
      <c r="AE33" s="58" t="str">
        <f t="shared" si="5"/>
        <v>нд</v>
      </c>
      <c r="AF33" s="63" t="s">
        <v>41</v>
      </c>
    </row>
    <row r="34" spans="1:32" ht="78.75" x14ac:dyDescent="0.25">
      <c r="A34" s="59" t="s">
        <v>66</v>
      </c>
      <c r="B34" s="60" t="s">
        <v>67</v>
      </c>
      <c r="C34" s="61" t="s">
        <v>40</v>
      </c>
      <c r="D34" s="61" t="str">
        <f t="shared" si="0"/>
        <v>Г</v>
      </c>
      <c r="E34" s="61" t="s">
        <v>40</v>
      </c>
      <c r="F34" s="62"/>
      <c r="G34" s="62"/>
      <c r="H34" s="62"/>
      <c r="I34" s="62"/>
      <c r="J34" s="62"/>
      <c r="K34" s="62"/>
      <c r="L34" s="62"/>
      <c r="M34" s="62"/>
      <c r="N34" s="62"/>
      <c r="O34" s="63">
        <f t="shared" ref="O34:O35" si="19">SUM(P34:S34)</f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4">
        <v>0</v>
      </c>
      <c r="AB34" s="64">
        <v>0</v>
      </c>
      <c r="AC34" s="64">
        <v>0</v>
      </c>
      <c r="AD34" s="65">
        <v>0</v>
      </c>
      <c r="AE34" s="58" t="str">
        <f t="shared" si="5"/>
        <v>нд</v>
      </c>
      <c r="AF34" s="63" t="s">
        <v>41</v>
      </c>
    </row>
    <row r="35" spans="1:32" ht="47.25" x14ac:dyDescent="0.25">
      <c r="A35" s="59" t="s">
        <v>68</v>
      </c>
      <c r="B35" s="60" t="s">
        <v>69</v>
      </c>
      <c r="C35" s="61" t="s">
        <v>40</v>
      </c>
      <c r="D35" s="61" t="str">
        <f t="shared" si="0"/>
        <v>Г</v>
      </c>
      <c r="E35" s="61" t="s">
        <v>40</v>
      </c>
      <c r="F35" s="62"/>
      <c r="G35" s="62"/>
      <c r="H35" s="62"/>
      <c r="I35" s="62"/>
      <c r="J35" s="62"/>
      <c r="K35" s="62"/>
      <c r="L35" s="62"/>
      <c r="M35" s="62"/>
      <c r="N35" s="62"/>
      <c r="O35" s="63">
        <f t="shared" si="19"/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65">
        <v>0</v>
      </c>
      <c r="AE35" s="58" t="str">
        <f t="shared" si="5"/>
        <v>нд</v>
      </c>
      <c r="AF35" s="63" t="s">
        <v>41</v>
      </c>
    </row>
    <row r="36" spans="1:32" ht="63" x14ac:dyDescent="0.25">
      <c r="A36" s="59" t="s">
        <v>70</v>
      </c>
      <c r="B36" s="60" t="s">
        <v>71</v>
      </c>
      <c r="C36" s="61" t="s">
        <v>40</v>
      </c>
      <c r="D36" s="61" t="str">
        <f t="shared" si="0"/>
        <v>Г</v>
      </c>
      <c r="E36" s="61" t="s">
        <v>40</v>
      </c>
      <c r="F36" s="62"/>
      <c r="G36" s="62"/>
      <c r="H36" s="62"/>
      <c r="I36" s="62"/>
      <c r="J36" s="62"/>
      <c r="K36" s="62"/>
      <c r="L36" s="62"/>
      <c r="M36" s="62"/>
      <c r="N36" s="62"/>
      <c r="O36" s="63">
        <f t="shared" ref="O36:AD36" si="20">SUM(O37:O42)</f>
        <v>0</v>
      </c>
      <c r="P36" s="64">
        <f t="shared" si="20"/>
        <v>0</v>
      </c>
      <c r="Q36" s="64">
        <f t="shared" si="20"/>
        <v>0</v>
      </c>
      <c r="R36" s="64">
        <f t="shared" si="20"/>
        <v>0</v>
      </c>
      <c r="S36" s="64">
        <f t="shared" si="20"/>
        <v>0</v>
      </c>
      <c r="T36" s="64">
        <f t="shared" si="20"/>
        <v>0</v>
      </c>
      <c r="U36" s="64">
        <f t="shared" si="20"/>
        <v>0</v>
      </c>
      <c r="V36" s="64">
        <f t="shared" si="20"/>
        <v>0</v>
      </c>
      <c r="W36" s="64">
        <f t="shared" si="20"/>
        <v>0</v>
      </c>
      <c r="X36" s="64">
        <f t="shared" si="20"/>
        <v>0</v>
      </c>
      <c r="Y36" s="64">
        <f t="shared" si="20"/>
        <v>0</v>
      </c>
      <c r="Z36" s="64">
        <f t="shared" si="20"/>
        <v>0</v>
      </c>
      <c r="AA36" s="64">
        <f t="shared" si="20"/>
        <v>0</v>
      </c>
      <c r="AB36" s="64">
        <f t="shared" si="20"/>
        <v>0</v>
      </c>
      <c r="AC36" s="64">
        <f t="shared" si="20"/>
        <v>0</v>
      </c>
      <c r="AD36" s="65">
        <f t="shared" si="20"/>
        <v>0</v>
      </c>
      <c r="AE36" s="58" t="str">
        <f t="shared" si="5"/>
        <v>нд</v>
      </c>
      <c r="AF36" s="63" t="s">
        <v>41</v>
      </c>
    </row>
    <row r="37" spans="1:32" ht="141.75" x14ac:dyDescent="0.25">
      <c r="A37" s="59" t="s">
        <v>72</v>
      </c>
      <c r="B37" s="60" t="s">
        <v>73</v>
      </c>
      <c r="C37" s="61" t="s">
        <v>40</v>
      </c>
      <c r="D37" s="61" t="str">
        <f t="shared" si="0"/>
        <v>Г</v>
      </c>
      <c r="E37" s="61" t="s">
        <v>40</v>
      </c>
      <c r="F37" s="62"/>
      <c r="G37" s="62"/>
      <c r="H37" s="62"/>
      <c r="I37" s="62"/>
      <c r="J37" s="62"/>
      <c r="K37" s="62"/>
      <c r="L37" s="62"/>
      <c r="M37" s="62"/>
      <c r="N37" s="62"/>
      <c r="O37" s="63">
        <f t="shared" ref="O37:O42" si="21">SUM(P37:S37)</f>
        <v>0</v>
      </c>
      <c r="P37" s="64">
        <v>0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64">
        <v>0</v>
      </c>
      <c r="AA37" s="64">
        <v>0</v>
      </c>
      <c r="AB37" s="64">
        <v>0</v>
      </c>
      <c r="AC37" s="64">
        <v>0</v>
      </c>
      <c r="AD37" s="65">
        <v>0</v>
      </c>
      <c r="AE37" s="58" t="str">
        <f t="shared" si="5"/>
        <v>нд</v>
      </c>
      <c r="AF37" s="63" t="s">
        <v>41</v>
      </c>
    </row>
    <row r="38" spans="1:32" ht="126" x14ac:dyDescent="0.25">
      <c r="A38" s="59" t="s">
        <v>72</v>
      </c>
      <c r="B38" s="60" t="s">
        <v>74</v>
      </c>
      <c r="C38" s="61" t="s">
        <v>40</v>
      </c>
      <c r="D38" s="61" t="str">
        <f t="shared" si="0"/>
        <v>Г</v>
      </c>
      <c r="E38" s="61" t="s">
        <v>40</v>
      </c>
      <c r="F38" s="62"/>
      <c r="G38" s="62"/>
      <c r="H38" s="62"/>
      <c r="I38" s="62"/>
      <c r="J38" s="62"/>
      <c r="K38" s="62"/>
      <c r="L38" s="62"/>
      <c r="M38" s="62"/>
      <c r="N38" s="62"/>
      <c r="O38" s="63">
        <f t="shared" si="21"/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64">
        <v>0</v>
      </c>
      <c r="AA38" s="64">
        <v>0</v>
      </c>
      <c r="AB38" s="64">
        <v>0</v>
      </c>
      <c r="AC38" s="64">
        <v>0</v>
      </c>
      <c r="AD38" s="65">
        <v>0</v>
      </c>
      <c r="AE38" s="58" t="str">
        <f t="shared" si="5"/>
        <v>нд</v>
      </c>
      <c r="AF38" s="63" t="s">
        <v>41</v>
      </c>
    </row>
    <row r="39" spans="1:32" ht="126" x14ac:dyDescent="0.25">
      <c r="A39" s="59" t="s">
        <v>72</v>
      </c>
      <c r="B39" s="60" t="s">
        <v>75</v>
      </c>
      <c r="C39" s="61" t="s">
        <v>40</v>
      </c>
      <c r="D39" s="61" t="str">
        <f t="shared" si="0"/>
        <v>Г</v>
      </c>
      <c r="E39" s="61" t="s">
        <v>40</v>
      </c>
      <c r="F39" s="62"/>
      <c r="G39" s="62"/>
      <c r="H39" s="62"/>
      <c r="I39" s="62"/>
      <c r="J39" s="62"/>
      <c r="K39" s="62"/>
      <c r="L39" s="62"/>
      <c r="M39" s="62"/>
      <c r="N39" s="62"/>
      <c r="O39" s="63">
        <f t="shared" si="21"/>
        <v>0</v>
      </c>
      <c r="P39" s="64">
        <v>0</v>
      </c>
      <c r="Q39" s="64">
        <v>0</v>
      </c>
      <c r="R39" s="64">
        <v>0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  <c r="Y39" s="64">
        <v>0</v>
      </c>
      <c r="Z39" s="64">
        <v>0</v>
      </c>
      <c r="AA39" s="64">
        <v>0</v>
      </c>
      <c r="AB39" s="64">
        <v>0</v>
      </c>
      <c r="AC39" s="64">
        <v>0</v>
      </c>
      <c r="AD39" s="65">
        <v>0</v>
      </c>
      <c r="AE39" s="58" t="str">
        <f t="shared" si="5"/>
        <v>нд</v>
      </c>
      <c r="AF39" s="63" t="s">
        <v>41</v>
      </c>
    </row>
    <row r="40" spans="1:32" ht="141.75" x14ac:dyDescent="0.25">
      <c r="A40" s="59" t="s">
        <v>76</v>
      </c>
      <c r="B40" s="60" t="s">
        <v>73</v>
      </c>
      <c r="C40" s="61" t="s">
        <v>40</v>
      </c>
      <c r="D40" s="61" t="str">
        <f t="shared" si="0"/>
        <v>Г</v>
      </c>
      <c r="E40" s="61" t="s">
        <v>40</v>
      </c>
      <c r="F40" s="62"/>
      <c r="G40" s="62"/>
      <c r="H40" s="62"/>
      <c r="I40" s="62"/>
      <c r="J40" s="62"/>
      <c r="K40" s="62"/>
      <c r="L40" s="62"/>
      <c r="M40" s="62"/>
      <c r="N40" s="62"/>
      <c r="O40" s="63">
        <f t="shared" si="21"/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4">
        <v>0</v>
      </c>
      <c r="AC40" s="64">
        <v>0</v>
      </c>
      <c r="AD40" s="65">
        <v>0</v>
      </c>
      <c r="AE40" s="58" t="str">
        <f t="shared" si="5"/>
        <v>нд</v>
      </c>
      <c r="AF40" s="63" t="s">
        <v>41</v>
      </c>
    </row>
    <row r="41" spans="1:32" ht="126" x14ac:dyDescent="0.25">
      <c r="A41" s="59" t="s">
        <v>76</v>
      </c>
      <c r="B41" s="60" t="s">
        <v>74</v>
      </c>
      <c r="C41" s="61" t="s">
        <v>40</v>
      </c>
      <c r="D41" s="61" t="str">
        <f t="shared" si="0"/>
        <v>Г</v>
      </c>
      <c r="E41" s="61" t="s">
        <v>40</v>
      </c>
      <c r="F41" s="62"/>
      <c r="G41" s="62"/>
      <c r="H41" s="62"/>
      <c r="I41" s="62"/>
      <c r="J41" s="62"/>
      <c r="K41" s="62"/>
      <c r="L41" s="62"/>
      <c r="M41" s="62"/>
      <c r="N41" s="62"/>
      <c r="O41" s="63">
        <f t="shared" si="21"/>
        <v>0</v>
      </c>
      <c r="P41" s="64">
        <v>0</v>
      </c>
      <c r="Q41" s="64">
        <v>0</v>
      </c>
      <c r="R41" s="64">
        <v>0</v>
      </c>
      <c r="S41" s="64">
        <v>0</v>
      </c>
      <c r="T41" s="64">
        <v>0</v>
      </c>
      <c r="U41" s="64">
        <v>0</v>
      </c>
      <c r="V41" s="64">
        <v>0</v>
      </c>
      <c r="W41" s="64">
        <v>0</v>
      </c>
      <c r="X41" s="64">
        <v>0</v>
      </c>
      <c r="Y41" s="64">
        <v>0</v>
      </c>
      <c r="Z41" s="64">
        <v>0</v>
      </c>
      <c r="AA41" s="64">
        <v>0</v>
      </c>
      <c r="AB41" s="64">
        <v>0</v>
      </c>
      <c r="AC41" s="64">
        <v>0</v>
      </c>
      <c r="AD41" s="65">
        <v>0</v>
      </c>
      <c r="AE41" s="58" t="str">
        <f t="shared" si="5"/>
        <v>нд</v>
      </c>
      <c r="AF41" s="63" t="s">
        <v>41</v>
      </c>
    </row>
    <row r="42" spans="1:32" ht="126" x14ac:dyDescent="0.25">
      <c r="A42" s="59" t="s">
        <v>76</v>
      </c>
      <c r="B42" s="60" t="s">
        <v>77</v>
      </c>
      <c r="C42" s="61" t="s">
        <v>40</v>
      </c>
      <c r="D42" s="61" t="str">
        <f t="shared" si="0"/>
        <v>Г</v>
      </c>
      <c r="E42" s="61" t="s">
        <v>40</v>
      </c>
      <c r="F42" s="62"/>
      <c r="G42" s="62"/>
      <c r="H42" s="62"/>
      <c r="I42" s="62"/>
      <c r="J42" s="62"/>
      <c r="K42" s="62"/>
      <c r="L42" s="62"/>
      <c r="M42" s="62"/>
      <c r="N42" s="62"/>
      <c r="O42" s="63">
        <f t="shared" si="21"/>
        <v>0</v>
      </c>
      <c r="P42" s="64">
        <v>0</v>
      </c>
      <c r="Q42" s="64">
        <v>0</v>
      </c>
      <c r="R42" s="64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64">
        <v>0</v>
      </c>
      <c r="AA42" s="64">
        <v>0</v>
      </c>
      <c r="AB42" s="64">
        <v>0</v>
      </c>
      <c r="AC42" s="64">
        <v>0</v>
      </c>
      <c r="AD42" s="65">
        <v>0</v>
      </c>
      <c r="AE42" s="58" t="str">
        <f t="shared" si="5"/>
        <v>нд</v>
      </c>
      <c r="AF42" s="63" t="s">
        <v>41</v>
      </c>
    </row>
    <row r="43" spans="1:32" ht="110.25" x14ac:dyDescent="0.25">
      <c r="A43" s="59" t="s">
        <v>78</v>
      </c>
      <c r="B43" s="60" t="s">
        <v>79</v>
      </c>
      <c r="C43" s="61" t="s">
        <v>40</v>
      </c>
      <c r="D43" s="61" t="str">
        <f t="shared" si="0"/>
        <v>Г</v>
      </c>
      <c r="E43" s="61" t="s">
        <v>40</v>
      </c>
      <c r="F43" s="62"/>
      <c r="G43" s="62"/>
      <c r="H43" s="62"/>
      <c r="I43" s="62"/>
      <c r="J43" s="62"/>
      <c r="K43" s="62"/>
      <c r="L43" s="62"/>
      <c r="M43" s="62"/>
      <c r="N43" s="62"/>
      <c r="O43" s="63">
        <f t="shared" ref="O43:AD43" si="22">SUM(O44:O45)</f>
        <v>0</v>
      </c>
      <c r="P43" s="64">
        <f t="shared" si="22"/>
        <v>0</v>
      </c>
      <c r="Q43" s="64">
        <f t="shared" si="22"/>
        <v>0</v>
      </c>
      <c r="R43" s="64">
        <f t="shared" si="22"/>
        <v>0</v>
      </c>
      <c r="S43" s="64">
        <f t="shared" si="22"/>
        <v>0</v>
      </c>
      <c r="T43" s="64">
        <f t="shared" si="22"/>
        <v>0</v>
      </c>
      <c r="U43" s="64">
        <f t="shared" si="22"/>
        <v>0</v>
      </c>
      <c r="V43" s="64">
        <f t="shared" si="22"/>
        <v>0</v>
      </c>
      <c r="W43" s="64">
        <f t="shared" si="22"/>
        <v>0</v>
      </c>
      <c r="X43" s="64">
        <f t="shared" si="22"/>
        <v>0</v>
      </c>
      <c r="Y43" s="64">
        <f t="shared" si="22"/>
        <v>0</v>
      </c>
      <c r="Z43" s="64">
        <f t="shared" si="22"/>
        <v>0</v>
      </c>
      <c r="AA43" s="64">
        <f t="shared" si="22"/>
        <v>0</v>
      </c>
      <c r="AB43" s="64">
        <f t="shared" si="22"/>
        <v>0</v>
      </c>
      <c r="AC43" s="64">
        <f t="shared" si="22"/>
        <v>0</v>
      </c>
      <c r="AD43" s="65">
        <f t="shared" si="22"/>
        <v>0</v>
      </c>
      <c r="AE43" s="58" t="str">
        <f t="shared" si="5"/>
        <v>нд</v>
      </c>
      <c r="AF43" s="63" t="s">
        <v>41</v>
      </c>
    </row>
    <row r="44" spans="1:32" ht="94.5" x14ac:dyDescent="0.25">
      <c r="A44" s="59" t="s">
        <v>80</v>
      </c>
      <c r="B44" s="60" t="s">
        <v>81</v>
      </c>
      <c r="C44" s="61" t="s">
        <v>40</v>
      </c>
      <c r="D44" s="61" t="str">
        <f t="shared" si="0"/>
        <v>Г</v>
      </c>
      <c r="E44" s="61" t="s">
        <v>40</v>
      </c>
      <c r="F44" s="62"/>
      <c r="G44" s="62"/>
      <c r="H44" s="62"/>
      <c r="I44" s="62"/>
      <c r="J44" s="62"/>
      <c r="K44" s="62"/>
      <c r="L44" s="62"/>
      <c r="M44" s="62"/>
      <c r="N44" s="62"/>
      <c r="O44" s="63">
        <f t="shared" ref="O44:O45" si="23">SUM(P44:S44)</f>
        <v>0</v>
      </c>
      <c r="P44" s="64">
        <v>0</v>
      </c>
      <c r="Q44" s="64">
        <v>0</v>
      </c>
      <c r="R44" s="64">
        <v>0</v>
      </c>
      <c r="S44" s="64">
        <v>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  <c r="Y44" s="64">
        <v>0</v>
      </c>
      <c r="Z44" s="64">
        <v>0</v>
      </c>
      <c r="AA44" s="64">
        <v>0</v>
      </c>
      <c r="AB44" s="64">
        <v>0</v>
      </c>
      <c r="AC44" s="64">
        <v>0</v>
      </c>
      <c r="AD44" s="65">
        <v>0</v>
      </c>
      <c r="AE44" s="58" t="str">
        <f t="shared" si="5"/>
        <v>нд</v>
      </c>
      <c r="AF44" s="63" t="s">
        <v>41</v>
      </c>
    </row>
    <row r="45" spans="1:32" ht="94.5" x14ac:dyDescent="0.25">
      <c r="A45" s="59" t="s">
        <v>82</v>
      </c>
      <c r="B45" s="60" t="s">
        <v>83</v>
      </c>
      <c r="C45" s="61" t="s">
        <v>40</v>
      </c>
      <c r="D45" s="61" t="str">
        <f t="shared" si="0"/>
        <v>Г</v>
      </c>
      <c r="E45" s="61" t="s">
        <v>40</v>
      </c>
      <c r="F45" s="62"/>
      <c r="G45" s="62"/>
      <c r="H45" s="62"/>
      <c r="I45" s="62"/>
      <c r="J45" s="62"/>
      <c r="K45" s="62"/>
      <c r="L45" s="62"/>
      <c r="M45" s="62"/>
      <c r="N45" s="62"/>
      <c r="O45" s="63">
        <f t="shared" si="23"/>
        <v>0</v>
      </c>
      <c r="P45" s="64">
        <v>0</v>
      </c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0</v>
      </c>
      <c r="AC45" s="64">
        <v>0</v>
      </c>
      <c r="AD45" s="65">
        <v>0</v>
      </c>
      <c r="AE45" s="58" t="str">
        <f t="shared" si="5"/>
        <v>нд</v>
      </c>
      <c r="AF45" s="63" t="s">
        <v>41</v>
      </c>
    </row>
    <row r="46" spans="1:32" ht="47.25" x14ac:dyDescent="0.25">
      <c r="A46" s="59" t="s">
        <v>84</v>
      </c>
      <c r="B46" s="60" t="s">
        <v>85</v>
      </c>
      <c r="C46" s="61" t="s">
        <v>40</v>
      </c>
      <c r="D46" s="61" t="str">
        <f t="shared" si="0"/>
        <v>Г</v>
      </c>
      <c r="E46" s="61" t="s">
        <v>40</v>
      </c>
      <c r="F46" s="62"/>
      <c r="G46" s="62"/>
      <c r="H46" s="62"/>
      <c r="I46" s="62"/>
      <c r="J46" s="62"/>
      <c r="K46" s="62"/>
      <c r="L46" s="62"/>
      <c r="M46" s="62"/>
      <c r="N46" s="62"/>
      <c r="O46" s="63" t="e">
        <f>SUM(O47,#REF!,O50,#REF!)</f>
        <v>#REF!</v>
      </c>
      <c r="P46" s="64">
        <f t="shared" ref="P46:AC46" si="24">SUM(P47,P51,P54,P65)</f>
        <v>239.59541895999999</v>
      </c>
      <c r="Q46" s="64">
        <f t="shared" si="24"/>
        <v>33.046393393999999</v>
      </c>
      <c r="R46" s="64">
        <f t="shared" si="24"/>
        <v>206.54902556599998</v>
      </c>
      <c r="S46" s="64">
        <f t="shared" si="24"/>
        <v>30.081768092000004</v>
      </c>
      <c r="T46" s="64">
        <f t="shared" si="24"/>
        <v>28.948765380000001</v>
      </c>
      <c r="U46" s="64">
        <f t="shared" si="24"/>
        <v>1.2107576499999999</v>
      </c>
      <c r="V46" s="64">
        <f t="shared" si="24"/>
        <v>1.2107576499999999</v>
      </c>
      <c r="W46" s="64">
        <f t="shared" si="24"/>
        <v>5.1384004499999998</v>
      </c>
      <c r="X46" s="64">
        <f t="shared" si="24"/>
        <v>3.2084687740000017</v>
      </c>
      <c r="Y46" s="64">
        <f t="shared" si="24"/>
        <v>5.1384004399999998</v>
      </c>
      <c r="Z46" s="64">
        <f t="shared" si="24"/>
        <v>7.3414119500000004</v>
      </c>
      <c r="AA46" s="64">
        <f t="shared" si="24"/>
        <v>18.594209551999999</v>
      </c>
      <c r="AB46" s="64">
        <f t="shared" si="24"/>
        <v>17.188127005999998</v>
      </c>
      <c r="AC46" s="64">
        <f t="shared" si="24"/>
        <v>177.60026018599999</v>
      </c>
      <c r="AD46" s="65">
        <f>SUM(AD47,AD52,AD55,AD66)</f>
        <v>-0.66347687000000199</v>
      </c>
      <c r="AE46" s="58">
        <f t="shared" si="5"/>
        <v>-2.2055780364068703E-2</v>
      </c>
      <c r="AF46" s="63" t="s">
        <v>41</v>
      </c>
    </row>
    <row r="47" spans="1:32" ht="78.75" x14ac:dyDescent="0.25">
      <c r="A47" s="59" t="s">
        <v>86</v>
      </c>
      <c r="B47" s="60" t="s">
        <v>87</v>
      </c>
      <c r="C47" s="61" t="s">
        <v>40</v>
      </c>
      <c r="D47" s="61" t="str">
        <f t="shared" si="0"/>
        <v>Г</v>
      </c>
      <c r="E47" s="61" t="s">
        <v>40</v>
      </c>
      <c r="F47" s="62"/>
      <c r="G47" s="62"/>
      <c r="H47" s="62"/>
      <c r="I47" s="62"/>
      <c r="J47" s="62"/>
      <c r="K47" s="62"/>
      <c r="L47" s="62"/>
      <c r="M47" s="62"/>
      <c r="N47" s="62"/>
      <c r="O47" s="63" t="e">
        <f t="shared" ref="O47:AD47" si="25">SUM(O48,O49)</f>
        <v>#REF!</v>
      </c>
      <c r="P47" s="64">
        <f t="shared" si="25"/>
        <v>27.109563999999999</v>
      </c>
      <c r="Q47" s="64">
        <f t="shared" si="25"/>
        <v>0</v>
      </c>
      <c r="R47" s="64">
        <f t="shared" si="25"/>
        <v>27.109563999999999</v>
      </c>
      <c r="S47" s="64">
        <f t="shared" si="25"/>
        <v>10.191535596</v>
      </c>
      <c r="T47" s="64">
        <f t="shared" si="25"/>
        <v>9.3786268419999992</v>
      </c>
      <c r="U47" s="64">
        <f t="shared" si="25"/>
        <v>0</v>
      </c>
      <c r="V47" s="64">
        <f t="shared" si="25"/>
        <v>0</v>
      </c>
      <c r="W47" s="64">
        <f t="shared" si="25"/>
        <v>0</v>
      </c>
      <c r="X47" s="64">
        <f t="shared" si="25"/>
        <v>0</v>
      </c>
      <c r="Y47" s="64">
        <f t="shared" si="25"/>
        <v>0</v>
      </c>
      <c r="Z47" s="64">
        <f t="shared" si="25"/>
        <v>0</v>
      </c>
      <c r="AA47" s="64">
        <f t="shared" si="25"/>
        <v>10.191535596</v>
      </c>
      <c r="AB47" s="64">
        <f t="shared" si="25"/>
        <v>9.3786268419999992</v>
      </c>
      <c r="AC47" s="64">
        <f t="shared" si="25"/>
        <v>17.730937158</v>
      </c>
      <c r="AD47" s="65">
        <f t="shared" si="25"/>
        <v>-0.8129087540000004</v>
      </c>
      <c r="AE47" s="58">
        <f t="shared" si="5"/>
        <v>-7.9763127581976262E-2</v>
      </c>
      <c r="AF47" s="63" t="s">
        <v>41</v>
      </c>
    </row>
    <row r="48" spans="1:32" ht="31.5" x14ac:dyDescent="0.25">
      <c r="A48" s="59" t="s">
        <v>88</v>
      </c>
      <c r="B48" s="60" t="s">
        <v>89</v>
      </c>
      <c r="C48" s="61" t="s">
        <v>40</v>
      </c>
      <c r="D48" s="61" t="str">
        <f t="shared" si="0"/>
        <v>Г</v>
      </c>
      <c r="E48" s="61" t="s">
        <v>40</v>
      </c>
      <c r="F48" s="62"/>
      <c r="G48" s="62"/>
      <c r="H48" s="62"/>
      <c r="I48" s="62"/>
      <c r="J48" s="62"/>
      <c r="K48" s="62"/>
      <c r="L48" s="62"/>
      <c r="M48" s="62"/>
      <c r="N48" s="62"/>
      <c r="O48" s="63">
        <v>0</v>
      </c>
      <c r="P48" s="64" t="s">
        <v>41</v>
      </c>
      <c r="Q48" s="64" t="s">
        <v>41</v>
      </c>
      <c r="R48" s="64" t="s">
        <v>41</v>
      </c>
      <c r="S48" s="64" t="s">
        <v>41</v>
      </c>
      <c r="T48" s="64" t="s">
        <v>41</v>
      </c>
      <c r="U48" s="64" t="s">
        <v>41</v>
      </c>
      <c r="V48" s="64" t="s">
        <v>41</v>
      </c>
      <c r="W48" s="64" t="s">
        <v>41</v>
      </c>
      <c r="X48" s="64" t="s">
        <v>41</v>
      </c>
      <c r="Y48" s="64" t="s">
        <v>41</v>
      </c>
      <c r="Z48" s="64" t="s">
        <v>41</v>
      </c>
      <c r="AA48" s="64" t="s">
        <v>41</v>
      </c>
      <c r="AB48" s="64" t="s">
        <v>41</v>
      </c>
      <c r="AC48" s="64" t="s">
        <v>41</v>
      </c>
      <c r="AD48" s="65" t="s">
        <v>41</v>
      </c>
      <c r="AE48" s="58" t="str">
        <f t="shared" si="5"/>
        <v>нд</v>
      </c>
      <c r="AF48" s="63" t="s">
        <v>41</v>
      </c>
    </row>
    <row r="49" spans="1:32" ht="78.75" x14ac:dyDescent="0.25">
      <c r="A49" s="59" t="s">
        <v>90</v>
      </c>
      <c r="B49" s="60" t="s">
        <v>91</v>
      </c>
      <c r="C49" s="61" t="s">
        <v>40</v>
      </c>
      <c r="D49" s="61" t="str">
        <f t="shared" si="0"/>
        <v>Г</v>
      </c>
      <c r="E49" s="61" t="s">
        <v>40</v>
      </c>
      <c r="F49" s="62"/>
      <c r="G49" s="62"/>
      <c r="H49" s="62"/>
      <c r="I49" s="62"/>
      <c r="J49" s="62"/>
      <c r="K49" s="62"/>
      <c r="L49" s="62"/>
      <c r="M49" s="62"/>
      <c r="N49" s="62"/>
      <c r="O49" s="66" t="e">
        <f>SUM(#REF!)</f>
        <v>#REF!</v>
      </c>
      <c r="P49" s="67">
        <f>SUM(P50:P50)</f>
        <v>27.109563999999999</v>
      </c>
      <c r="Q49" s="67">
        <f>SUM(Q50:Q50)</f>
        <v>0</v>
      </c>
      <c r="R49" s="67">
        <f>SUM(R50:R50)</f>
        <v>27.109563999999999</v>
      </c>
      <c r="S49" s="67">
        <f>SUM(S50:S50)</f>
        <v>10.191535596</v>
      </c>
      <c r="T49" s="67">
        <f t="shared" ref="T49:AB49" si="26">SUM(T50:T50)</f>
        <v>9.3786268419999992</v>
      </c>
      <c r="U49" s="67">
        <f t="shared" si="26"/>
        <v>0</v>
      </c>
      <c r="V49" s="67">
        <f t="shared" si="26"/>
        <v>0</v>
      </c>
      <c r="W49" s="67">
        <f t="shared" si="26"/>
        <v>0</v>
      </c>
      <c r="X49" s="67">
        <f t="shared" si="26"/>
        <v>0</v>
      </c>
      <c r="Y49" s="67">
        <f t="shared" si="26"/>
        <v>0</v>
      </c>
      <c r="Z49" s="67">
        <f t="shared" si="26"/>
        <v>0</v>
      </c>
      <c r="AA49" s="67">
        <f t="shared" si="26"/>
        <v>10.191535596</v>
      </c>
      <c r="AB49" s="67">
        <f t="shared" si="26"/>
        <v>9.3786268419999992</v>
      </c>
      <c r="AC49" s="67">
        <f>SUM(AC50:AC50)</f>
        <v>17.730937158</v>
      </c>
      <c r="AD49" s="65">
        <f>SUM(AD50:AD51)</f>
        <v>-0.8129087540000004</v>
      </c>
      <c r="AE49" s="58">
        <f t="shared" si="5"/>
        <v>-7.9763127581976262E-2</v>
      </c>
      <c r="AF49" s="63" t="s">
        <v>41</v>
      </c>
    </row>
    <row r="50" spans="1:32" ht="47.25" x14ac:dyDescent="0.25">
      <c r="A50" s="59" t="s">
        <v>92</v>
      </c>
      <c r="B50" s="60" t="s">
        <v>93</v>
      </c>
      <c r="C50" s="61" t="s">
        <v>94</v>
      </c>
      <c r="D50" s="61" t="str">
        <f t="shared" si="0"/>
        <v>Г</v>
      </c>
      <c r="E50" s="61" t="s">
        <v>40</v>
      </c>
      <c r="F50" s="62"/>
      <c r="G50" s="62"/>
      <c r="H50" s="62"/>
      <c r="I50" s="62"/>
      <c r="J50" s="62"/>
      <c r="K50" s="62"/>
      <c r="L50" s="62"/>
      <c r="M50" s="62"/>
      <c r="N50" s="62"/>
      <c r="O50" s="63" t="e">
        <f>SUM(#REF!,O53,O54,O55,#REF!,O58,O59,O60)</f>
        <v>#REF!</v>
      </c>
      <c r="P50" s="64">
        <v>27.109563999999999</v>
      </c>
      <c r="Q50" s="64">
        <v>0</v>
      </c>
      <c r="R50" s="64">
        <f t="shared" ref="R50" si="27">P50-Q50</f>
        <v>27.109563999999999</v>
      </c>
      <c r="S50" s="64">
        <f t="shared" ref="S50:T74" si="28">U50+W50+Y50+AA50</f>
        <v>10.191535596</v>
      </c>
      <c r="T50" s="64">
        <f t="shared" si="28"/>
        <v>9.3786268419999992</v>
      </c>
      <c r="U50" s="64">
        <f>[1]H0215_1037000158513_12_69_0!M50</f>
        <v>0</v>
      </c>
      <c r="V50" s="64">
        <f>[1]H0215_1037000158513_12_69_0!N50*1.2</f>
        <v>0</v>
      </c>
      <c r="W50" s="64">
        <f>[1]H0215_1037000158513_12_69_0!O50</f>
        <v>0</v>
      </c>
      <c r="X50" s="64">
        <v>0</v>
      </c>
      <c r="Y50" s="64">
        <f>[1]H0215_1037000158513_12_69_0!Q50</f>
        <v>0</v>
      </c>
      <c r="Z50" s="64">
        <v>0</v>
      </c>
      <c r="AA50" s="64">
        <f>[1]H0215_1037000158513_12_69_0!S50*1.2</f>
        <v>10.191535596</v>
      </c>
      <c r="AB50" s="64">
        <v>9.3786268419999992</v>
      </c>
      <c r="AC50" s="64">
        <f t="shared" ref="AC50:AC77" si="29">R50-T50</f>
        <v>17.730937158</v>
      </c>
      <c r="AD50" s="65">
        <f>(V50+X50+Z50+AB50)-(U50+W50+Y50+AA50)</f>
        <v>-0.8129087540000004</v>
      </c>
      <c r="AE50" s="58">
        <f t="shared" si="5"/>
        <v>-7.9763127581976262E-2</v>
      </c>
      <c r="AF50" s="68" t="s">
        <v>95</v>
      </c>
    </row>
    <row r="51" spans="1:32" ht="63" x14ac:dyDescent="0.25">
      <c r="A51" s="59" t="s">
        <v>96</v>
      </c>
      <c r="B51" s="60" t="s">
        <v>97</v>
      </c>
      <c r="C51" s="61" t="s">
        <v>40</v>
      </c>
      <c r="D51" s="61" t="str">
        <f t="shared" si="0"/>
        <v>Е_0030000006</v>
      </c>
      <c r="E51" s="61" t="s">
        <v>98</v>
      </c>
      <c r="F51" s="69">
        <v>0</v>
      </c>
      <c r="G51" s="69">
        <v>0</v>
      </c>
      <c r="H51" s="69">
        <v>3</v>
      </c>
      <c r="I51" s="69">
        <v>0</v>
      </c>
      <c r="J51" s="69">
        <v>0</v>
      </c>
      <c r="K51" s="69">
        <v>0</v>
      </c>
      <c r="L51" s="69">
        <v>0</v>
      </c>
      <c r="M51" s="69" t="s">
        <v>99</v>
      </c>
      <c r="N51" s="69" t="s">
        <v>100</v>
      </c>
      <c r="O51" s="63">
        <v>14.38</v>
      </c>
      <c r="P51" s="64">
        <f t="shared" ref="P51:AD51" si="30">SUM(P52,P53)</f>
        <v>0</v>
      </c>
      <c r="Q51" s="64">
        <f t="shared" si="30"/>
        <v>0</v>
      </c>
      <c r="R51" s="64">
        <f t="shared" si="30"/>
        <v>0</v>
      </c>
      <c r="S51" s="64">
        <f t="shared" si="30"/>
        <v>0</v>
      </c>
      <c r="T51" s="64">
        <f t="shared" si="30"/>
        <v>0</v>
      </c>
      <c r="U51" s="64">
        <f t="shared" si="30"/>
        <v>0</v>
      </c>
      <c r="V51" s="64">
        <f t="shared" si="30"/>
        <v>0</v>
      </c>
      <c r="W51" s="64">
        <f t="shared" si="30"/>
        <v>0</v>
      </c>
      <c r="X51" s="64">
        <f t="shared" si="30"/>
        <v>0</v>
      </c>
      <c r="Y51" s="64">
        <f t="shared" si="30"/>
        <v>0</v>
      </c>
      <c r="Z51" s="64">
        <f t="shared" si="30"/>
        <v>0</v>
      </c>
      <c r="AA51" s="64">
        <f t="shared" si="30"/>
        <v>0</v>
      </c>
      <c r="AB51" s="64">
        <f t="shared" si="30"/>
        <v>0</v>
      </c>
      <c r="AC51" s="64">
        <f t="shared" si="30"/>
        <v>0</v>
      </c>
      <c r="AD51" s="65">
        <f t="shared" si="30"/>
        <v>0</v>
      </c>
      <c r="AE51" s="58" t="str">
        <f t="shared" si="5"/>
        <v>нд</v>
      </c>
      <c r="AF51" s="63" t="s">
        <v>41</v>
      </c>
    </row>
    <row r="52" spans="1:32" ht="31.5" x14ac:dyDescent="0.25">
      <c r="A52" s="59" t="s">
        <v>101</v>
      </c>
      <c r="B52" s="60" t="s">
        <v>102</v>
      </c>
      <c r="C52" s="61" t="s">
        <v>40</v>
      </c>
      <c r="D52" s="61" t="str">
        <f t="shared" si="0"/>
        <v>Е_0030000007</v>
      </c>
      <c r="E52" s="61" t="s">
        <v>98</v>
      </c>
      <c r="F52" s="69">
        <v>0</v>
      </c>
      <c r="G52" s="69">
        <v>0</v>
      </c>
      <c r="H52" s="69">
        <v>3</v>
      </c>
      <c r="I52" s="69">
        <v>0</v>
      </c>
      <c r="J52" s="69">
        <v>0</v>
      </c>
      <c r="K52" s="69">
        <v>0</v>
      </c>
      <c r="L52" s="69">
        <v>0</v>
      </c>
      <c r="M52" s="69" t="s">
        <v>99</v>
      </c>
      <c r="N52" s="69" t="s">
        <v>103</v>
      </c>
      <c r="O52" s="63">
        <v>62.91</v>
      </c>
      <c r="P52" s="64">
        <v>0</v>
      </c>
      <c r="Q52" s="64">
        <v>0</v>
      </c>
      <c r="R52" s="64">
        <v>0</v>
      </c>
      <c r="S52" s="64">
        <v>0</v>
      </c>
      <c r="T52" s="64">
        <v>0</v>
      </c>
      <c r="U52" s="64">
        <v>0</v>
      </c>
      <c r="V52" s="64">
        <v>0</v>
      </c>
      <c r="W52" s="64">
        <v>0</v>
      </c>
      <c r="X52" s="64">
        <v>0</v>
      </c>
      <c r="Y52" s="64">
        <v>0</v>
      </c>
      <c r="Z52" s="64">
        <v>0</v>
      </c>
      <c r="AA52" s="64">
        <v>0</v>
      </c>
      <c r="AB52" s="64">
        <v>0</v>
      </c>
      <c r="AC52" s="64">
        <v>0</v>
      </c>
      <c r="AD52" s="65">
        <v>0</v>
      </c>
      <c r="AE52" s="58" t="str">
        <f t="shared" si="5"/>
        <v>нд</v>
      </c>
      <c r="AF52" s="63" t="s">
        <v>41</v>
      </c>
    </row>
    <row r="53" spans="1:32" ht="47.25" x14ac:dyDescent="0.25">
      <c r="A53" s="59" t="s">
        <v>104</v>
      </c>
      <c r="B53" s="60" t="s">
        <v>105</v>
      </c>
      <c r="C53" s="61" t="s">
        <v>40</v>
      </c>
      <c r="D53" s="61" t="str">
        <f t="shared" si="0"/>
        <v>Г</v>
      </c>
      <c r="E53" s="61" t="s">
        <v>40</v>
      </c>
      <c r="F53" s="62"/>
      <c r="G53" s="62"/>
      <c r="H53" s="62"/>
      <c r="I53" s="62"/>
      <c r="J53" s="62"/>
      <c r="K53" s="62"/>
      <c r="L53" s="62"/>
      <c r="M53" s="62"/>
      <c r="N53" s="62"/>
      <c r="O53" s="63">
        <f t="shared" ref="O53:O55" si="31">SUM(P53:S53)</f>
        <v>0</v>
      </c>
      <c r="P53" s="64">
        <v>0</v>
      </c>
      <c r="Q53" s="64">
        <v>0</v>
      </c>
      <c r="R53" s="64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  <c r="Y53" s="64">
        <v>0</v>
      </c>
      <c r="Z53" s="64">
        <v>0</v>
      </c>
      <c r="AA53" s="64">
        <v>0</v>
      </c>
      <c r="AB53" s="64">
        <v>0</v>
      </c>
      <c r="AC53" s="64">
        <v>0</v>
      </c>
      <c r="AD53" s="65">
        <v>0</v>
      </c>
      <c r="AE53" s="58" t="str">
        <f t="shared" si="5"/>
        <v>нд</v>
      </c>
      <c r="AF53" s="63" t="s">
        <v>41</v>
      </c>
    </row>
    <row r="54" spans="1:32" ht="47.25" x14ac:dyDescent="0.25">
      <c r="A54" s="59" t="s">
        <v>106</v>
      </c>
      <c r="B54" s="60" t="s">
        <v>107</v>
      </c>
      <c r="C54" s="61" t="s">
        <v>40</v>
      </c>
      <c r="D54" s="61" t="str">
        <f t="shared" si="0"/>
        <v>Г</v>
      </c>
      <c r="E54" s="61" t="s">
        <v>40</v>
      </c>
      <c r="F54" s="62"/>
      <c r="G54" s="62"/>
      <c r="H54" s="62"/>
      <c r="I54" s="62"/>
      <c r="J54" s="62"/>
      <c r="K54" s="62"/>
      <c r="L54" s="62"/>
      <c r="M54" s="62"/>
      <c r="N54" s="62"/>
      <c r="O54" s="63">
        <f t="shared" si="31"/>
        <v>444.86194241599998</v>
      </c>
      <c r="P54" s="64">
        <f t="shared" ref="P54:AD54" si="32">SUM(P55,P57,P58,P59,P60,P62,P63,P64)</f>
        <v>212.48585495999998</v>
      </c>
      <c r="Q54" s="64">
        <f t="shared" si="32"/>
        <v>33.046393393999999</v>
      </c>
      <c r="R54" s="64">
        <f t="shared" si="32"/>
        <v>179.43946156599998</v>
      </c>
      <c r="S54" s="64">
        <f t="shared" si="32"/>
        <v>19.890232496000003</v>
      </c>
      <c r="T54" s="64">
        <f t="shared" si="32"/>
        <v>19.570138538000002</v>
      </c>
      <c r="U54" s="64">
        <f t="shared" si="32"/>
        <v>1.2107576499999999</v>
      </c>
      <c r="V54" s="64">
        <f t="shared" si="32"/>
        <v>1.2107576499999999</v>
      </c>
      <c r="W54" s="64">
        <f t="shared" si="32"/>
        <v>5.1384004499999998</v>
      </c>
      <c r="X54" s="64">
        <f t="shared" si="32"/>
        <v>3.2084687740000017</v>
      </c>
      <c r="Y54" s="64">
        <f t="shared" si="32"/>
        <v>5.1384004399999998</v>
      </c>
      <c r="Z54" s="64">
        <f t="shared" si="32"/>
        <v>7.3414119500000004</v>
      </c>
      <c r="AA54" s="64">
        <f t="shared" si="32"/>
        <v>8.4026739559999992</v>
      </c>
      <c r="AB54" s="64">
        <f t="shared" si="32"/>
        <v>7.8095001640000001</v>
      </c>
      <c r="AC54" s="64">
        <f t="shared" si="32"/>
        <v>159.869323028</v>
      </c>
      <c r="AD54" s="65">
        <f t="shared" si="32"/>
        <v>-0.32009395800000151</v>
      </c>
      <c r="AE54" s="58">
        <f t="shared" si="5"/>
        <v>-1.6093022445281806E-2</v>
      </c>
      <c r="AF54" s="63" t="s">
        <v>41</v>
      </c>
    </row>
    <row r="55" spans="1:32" ht="47.25" x14ac:dyDescent="0.25">
      <c r="A55" s="59" t="s">
        <v>108</v>
      </c>
      <c r="B55" s="60" t="s">
        <v>109</v>
      </c>
      <c r="C55" s="61" t="s">
        <v>40</v>
      </c>
      <c r="D55" s="61" t="str">
        <f t="shared" si="0"/>
        <v>Г</v>
      </c>
      <c r="E55" s="61" t="s">
        <v>40</v>
      </c>
      <c r="F55" s="62"/>
      <c r="G55" s="62"/>
      <c r="H55" s="62"/>
      <c r="I55" s="62"/>
      <c r="J55" s="62"/>
      <c r="K55" s="62"/>
      <c r="L55" s="62"/>
      <c r="M55" s="62"/>
      <c r="N55" s="62"/>
      <c r="O55" s="63">
        <f t="shared" si="31"/>
        <v>151.30988488</v>
      </c>
      <c r="P55" s="64">
        <f t="shared" ref="P55:AD55" si="33">SUM(P56:P56)</f>
        <v>67.416479289999998</v>
      </c>
      <c r="Q55" s="64">
        <f t="shared" si="33"/>
        <v>15.518115080000001</v>
      </c>
      <c r="R55" s="64">
        <f t="shared" si="33"/>
        <v>51.898364209999997</v>
      </c>
      <c r="S55" s="64">
        <f t="shared" si="33"/>
        <v>16.476926300000002</v>
      </c>
      <c r="T55" s="64">
        <f t="shared" si="33"/>
        <v>16.626358184000001</v>
      </c>
      <c r="U55" s="64">
        <f t="shared" si="33"/>
        <v>1.06172497</v>
      </c>
      <c r="V55" s="64">
        <f t="shared" si="33"/>
        <v>1.06172497</v>
      </c>
      <c r="W55" s="64">
        <f t="shared" si="33"/>
        <v>5.1384004499999998</v>
      </c>
      <c r="X55" s="64">
        <f t="shared" si="33"/>
        <v>3.2084687740000017</v>
      </c>
      <c r="Y55" s="64">
        <f t="shared" si="33"/>
        <v>5.1384004399999998</v>
      </c>
      <c r="Z55" s="64">
        <f t="shared" si="33"/>
        <v>7.3414119500000004</v>
      </c>
      <c r="AA55" s="64">
        <f t="shared" si="33"/>
        <v>5.1384004399999998</v>
      </c>
      <c r="AB55" s="64">
        <f t="shared" si="33"/>
        <v>5.0147524900000002</v>
      </c>
      <c r="AC55" s="64">
        <f t="shared" si="33"/>
        <v>35.272006026</v>
      </c>
      <c r="AD55" s="65">
        <f t="shared" si="33"/>
        <v>0.1494318839999984</v>
      </c>
      <c r="AE55" s="58">
        <f t="shared" si="5"/>
        <v>9.0691601867514803E-3</v>
      </c>
      <c r="AF55" s="63" t="s">
        <v>41</v>
      </c>
    </row>
    <row r="56" spans="1:32" ht="63" x14ac:dyDescent="0.25">
      <c r="A56" s="59" t="s">
        <v>110</v>
      </c>
      <c r="B56" s="60" t="s">
        <v>111</v>
      </c>
      <c r="C56" s="61" t="s">
        <v>112</v>
      </c>
      <c r="D56" s="61" t="str">
        <f t="shared" si="0"/>
        <v>Е_0030000008</v>
      </c>
      <c r="E56" s="61" t="s">
        <v>98</v>
      </c>
      <c r="F56" s="69">
        <v>0</v>
      </c>
      <c r="G56" s="69">
        <v>0</v>
      </c>
      <c r="H56" s="69">
        <v>3</v>
      </c>
      <c r="I56" s="69">
        <v>0</v>
      </c>
      <c r="J56" s="69">
        <v>0</v>
      </c>
      <c r="K56" s="69">
        <v>0</v>
      </c>
      <c r="L56" s="69">
        <v>0</v>
      </c>
      <c r="M56" s="69" t="s">
        <v>99</v>
      </c>
      <c r="N56" s="69" t="s">
        <v>113</v>
      </c>
      <c r="O56" s="63">
        <v>29.23</v>
      </c>
      <c r="P56" s="64">
        <v>67.416479289999998</v>
      </c>
      <c r="Q56" s="64">
        <v>15.518115080000001</v>
      </c>
      <c r="R56" s="64">
        <f t="shared" ref="R56" si="34">P56-Q56</f>
        <v>51.898364209999997</v>
      </c>
      <c r="S56" s="64">
        <f t="shared" si="28"/>
        <v>16.476926300000002</v>
      </c>
      <c r="T56" s="64">
        <f t="shared" si="28"/>
        <v>16.626358184000001</v>
      </c>
      <c r="U56" s="64">
        <f>V56</f>
        <v>1.06172497</v>
      </c>
      <c r="V56" s="64">
        <v>1.06172497</v>
      </c>
      <c r="W56" s="64">
        <v>5.1384004499999998</v>
      </c>
      <c r="X56" s="64">
        <v>3.2084687740000017</v>
      </c>
      <c r="Y56" s="64">
        <v>5.1384004399999998</v>
      </c>
      <c r="Z56" s="64">
        <v>7.3414119500000004</v>
      </c>
      <c r="AA56" s="64">
        <v>5.1384004399999998</v>
      </c>
      <c r="AB56" s="64">
        <v>5.0147524900000002</v>
      </c>
      <c r="AC56" s="64">
        <f t="shared" si="29"/>
        <v>35.272006026</v>
      </c>
      <c r="AD56" s="65">
        <f>(V56+X56+Z56+AB56)-(U56+W56+Y56+AA56)</f>
        <v>0.1494318839999984</v>
      </c>
      <c r="AE56" s="58">
        <f t="shared" si="5"/>
        <v>9.0691601867514803E-3</v>
      </c>
      <c r="AF56" s="70" t="s">
        <v>41</v>
      </c>
    </row>
    <row r="57" spans="1:32" ht="47.25" x14ac:dyDescent="0.25">
      <c r="A57" s="59" t="s">
        <v>114</v>
      </c>
      <c r="B57" s="60" t="s">
        <v>115</v>
      </c>
      <c r="C57" s="61" t="s">
        <v>40</v>
      </c>
      <c r="D57" s="61" t="str">
        <f t="shared" si="0"/>
        <v>Е_0030000009</v>
      </c>
      <c r="E57" s="61" t="s">
        <v>98</v>
      </c>
      <c r="F57" s="69">
        <v>0</v>
      </c>
      <c r="G57" s="69">
        <v>0</v>
      </c>
      <c r="H57" s="69">
        <v>3</v>
      </c>
      <c r="I57" s="69">
        <v>0</v>
      </c>
      <c r="J57" s="69">
        <v>0</v>
      </c>
      <c r="K57" s="69">
        <v>0</v>
      </c>
      <c r="L57" s="69">
        <v>0</v>
      </c>
      <c r="M57" s="69" t="s">
        <v>99</v>
      </c>
      <c r="N57" s="69" t="s">
        <v>116</v>
      </c>
      <c r="O57" s="63">
        <v>3.97</v>
      </c>
      <c r="P57" s="64">
        <v>0</v>
      </c>
      <c r="Q57" s="64">
        <v>0</v>
      </c>
      <c r="R57" s="64">
        <v>0</v>
      </c>
      <c r="S57" s="64">
        <v>0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0</v>
      </c>
      <c r="AC57" s="64">
        <v>0</v>
      </c>
      <c r="AD57" s="65">
        <v>0</v>
      </c>
      <c r="AE57" s="58" t="str">
        <f t="shared" si="5"/>
        <v>нд</v>
      </c>
      <c r="AF57" s="63" t="s">
        <v>41</v>
      </c>
    </row>
    <row r="58" spans="1:32" ht="47.25" x14ac:dyDescent="0.25">
      <c r="A58" s="59" t="s">
        <v>117</v>
      </c>
      <c r="B58" s="60" t="s">
        <v>118</v>
      </c>
      <c r="C58" s="61" t="s">
        <v>40</v>
      </c>
      <c r="D58" s="61" t="str">
        <f t="shared" si="0"/>
        <v>Г</v>
      </c>
      <c r="E58" s="61" t="s">
        <v>40</v>
      </c>
      <c r="F58" s="62"/>
      <c r="G58" s="62"/>
      <c r="H58" s="62"/>
      <c r="I58" s="62"/>
      <c r="J58" s="62"/>
      <c r="K58" s="62"/>
      <c r="L58" s="62"/>
      <c r="M58" s="62"/>
      <c r="N58" s="62"/>
      <c r="O58" s="63">
        <f t="shared" ref="O58:O60" si="35">SUM(P58:S58)</f>
        <v>0</v>
      </c>
      <c r="P58" s="64">
        <v>0</v>
      </c>
      <c r="Q58" s="64">
        <v>0</v>
      </c>
      <c r="R58" s="64">
        <v>0</v>
      </c>
      <c r="S58" s="64">
        <v>0</v>
      </c>
      <c r="T58" s="64">
        <v>0</v>
      </c>
      <c r="U58" s="64">
        <v>0</v>
      </c>
      <c r="V58" s="64">
        <v>0</v>
      </c>
      <c r="W58" s="64">
        <v>0</v>
      </c>
      <c r="X58" s="64">
        <v>0</v>
      </c>
      <c r="Y58" s="64">
        <v>0</v>
      </c>
      <c r="Z58" s="64">
        <v>0</v>
      </c>
      <c r="AA58" s="64">
        <v>0</v>
      </c>
      <c r="AB58" s="64">
        <v>0</v>
      </c>
      <c r="AC58" s="64">
        <v>0</v>
      </c>
      <c r="AD58" s="65">
        <v>0</v>
      </c>
      <c r="AE58" s="58" t="str">
        <f t="shared" si="5"/>
        <v>нд</v>
      </c>
      <c r="AF58" s="63" t="s">
        <v>41</v>
      </c>
    </row>
    <row r="59" spans="1:32" ht="47.25" x14ac:dyDescent="0.25">
      <c r="A59" s="59" t="s">
        <v>119</v>
      </c>
      <c r="B59" s="60" t="s">
        <v>120</v>
      </c>
      <c r="C59" s="61" t="s">
        <v>40</v>
      </c>
      <c r="D59" s="61" t="str">
        <f t="shared" si="0"/>
        <v>Г</v>
      </c>
      <c r="E59" s="61" t="s">
        <v>40</v>
      </c>
      <c r="F59" s="62"/>
      <c r="G59" s="62"/>
      <c r="H59" s="62"/>
      <c r="I59" s="62"/>
      <c r="J59" s="62"/>
      <c r="K59" s="62"/>
      <c r="L59" s="62"/>
      <c r="M59" s="62"/>
      <c r="N59" s="62"/>
      <c r="O59" s="63">
        <f t="shared" si="35"/>
        <v>0</v>
      </c>
      <c r="P59" s="64">
        <v>0</v>
      </c>
      <c r="Q59" s="64">
        <v>0</v>
      </c>
      <c r="R59" s="64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0</v>
      </c>
      <c r="Z59" s="64">
        <v>0</v>
      </c>
      <c r="AA59" s="64">
        <v>0</v>
      </c>
      <c r="AB59" s="64">
        <v>0</v>
      </c>
      <c r="AC59" s="64">
        <v>0</v>
      </c>
      <c r="AD59" s="65">
        <v>0</v>
      </c>
      <c r="AE59" s="58" t="str">
        <f t="shared" si="5"/>
        <v>нд</v>
      </c>
      <c r="AF59" s="63" t="s">
        <v>41</v>
      </c>
    </row>
    <row r="60" spans="1:32" ht="63" x14ac:dyDescent="0.25">
      <c r="A60" s="59" t="s">
        <v>121</v>
      </c>
      <c r="B60" s="60" t="s">
        <v>122</v>
      </c>
      <c r="C60" s="61" t="s">
        <v>40</v>
      </c>
      <c r="D60" s="61" t="str">
        <f t="shared" si="0"/>
        <v>Г</v>
      </c>
      <c r="E60" s="61" t="s">
        <v>40</v>
      </c>
      <c r="F60" s="62"/>
      <c r="G60" s="62"/>
      <c r="H60" s="62"/>
      <c r="I60" s="62"/>
      <c r="J60" s="62"/>
      <c r="K60" s="62"/>
      <c r="L60" s="62"/>
      <c r="M60" s="62"/>
      <c r="N60" s="62"/>
      <c r="O60" s="63">
        <f t="shared" si="35"/>
        <v>293.55205753600001</v>
      </c>
      <c r="P60" s="64">
        <f t="shared" ref="P60:AD60" si="36">SUM(P61:P61)</f>
        <v>145.06937567</v>
      </c>
      <c r="Q60" s="64">
        <f t="shared" si="36"/>
        <v>17.528278313999998</v>
      </c>
      <c r="R60" s="64">
        <f t="shared" si="36"/>
        <v>127.54109735599999</v>
      </c>
      <c r="S60" s="64">
        <f t="shared" si="36"/>
        <v>3.4133061959999997</v>
      </c>
      <c r="T60" s="64">
        <f t="shared" si="36"/>
        <v>2.9437803539999998</v>
      </c>
      <c r="U60" s="64">
        <f t="shared" si="36"/>
        <v>0.14903268</v>
      </c>
      <c r="V60" s="64">
        <f t="shared" si="36"/>
        <v>0.14903268</v>
      </c>
      <c r="W60" s="64">
        <f t="shared" si="36"/>
        <v>0</v>
      </c>
      <c r="X60" s="64">
        <f t="shared" si="36"/>
        <v>0</v>
      </c>
      <c r="Y60" s="64">
        <f t="shared" si="36"/>
        <v>0</v>
      </c>
      <c r="Z60" s="64">
        <f t="shared" si="36"/>
        <v>0</v>
      </c>
      <c r="AA60" s="64">
        <f t="shared" si="36"/>
        <v>3.2642735159999998</v>
      </c>
      <c r="AB60" s="64">
        <f t="shared" si="36"/>
        <v>2.7947476739999999</v>
      </c>
      <c r="AC60" s="64">
        <f t="shared" si="36"/>
        <v>124.597317002</v>
      </c>
      <c r="AD60" s="65">
        <f t="shared" si="36"/>
        <v>-0.46952584199999992</v>
      </c>
      <c r="AE60" s="58">
        <f t="shared" si="5"/>
        <v>-0.13755749265923753</v>
      </c>
      <c r="AF60" s="63" t="s">
        <v>41</v>
      </c>
    </row>
    <row r="61" spans="1:32" ht="31.5" x14ac:dyDescent="0.25">
      <c r="A61" s="59" t="s">
        <v>123</v>
      </c>
      <c r="B61" s="60" t="s">
        <v>124</v>
      </c>
      <c r="C61" s="61" t="s">
        <v>125</v>
      </c>
      <c r="D61" s="61" t="str">
        <f t="shared" si="0"/>
        <v>Г</v>
      </c>
      <c r="E61" s="61" t="s">
        <v>40</v>
      </c>
      <c r="F61" s="62"/>
      <c r="G61" s="62"/>
      <c r="H61" s="62"/>
      <c r="I61" s="62"/>
      <c r="J61" s="62"/>
      <c r="K61" s="62"/>
      <c r="L61" s="62"/>
      <c r="M61" s="62"/>
      <c r="N61" s="62"/>
      <c r="O61" s="63">
        <v>0</v>
      </c>
      <c r="P61" s="64">
        <v>145.06937567</v>
      </c>
      <c r="Q61" s="64">
        <v>17.528278313999998</v>
      </c>
      <c r="R61" s="64">
        <f t="shared" ref="R61" si="37">P61-Q61</f>
        <v>127.54109735599999</v>
      </c>
      <c r="S61" s="64">
        <f t="shared" si="28"/>
        <v>3.4133061959999997</v>
      </c>
      <c r="T61" s="64">
        <f t="shared" si="28"/>
        <v>2.9437803539999998</v>
      </c>
      <c r="U61" s="64">
        <f>[1]H0215_1037000158513_12_69_0!M61*1.2</f>
        <v>0.14903268</v>
      </c>
      <c r="V61" s="64">
        <f>[1]H0215_1037000158513_12_69_0!N61*1.2</f>
        <v>0.14903268</v>
      </c>
      <c r="W61" s="64">
        <f>[1]H0215_1037000158513_12_69_0!O61*1.2</f>
        <v>0</v>
      </c>
      <c r="X61" s="64">
        <v>0</v>
      </c>
      <c r="Y61" s="64">
        <f>[1]H0215_1037000158513_12_69_0!Q61*1.2</f>
        <v>0</v>
      </c>
      <c r="Z61" s="64">
        <v>0</v>
      </c>
      <c r="AA61" s="64">
        <f>[1]H0215_1037000158513_12_69_0!S61*1.2</f>
        <v>3.2642735159999998</v>
      </c>
      <c r="AB61" s="64">
        <v>2.7947476739999999</v>
      </c>
      <c r="AC61" s="64">
        <f t="shared" si="29"/>
        <v>124.597317002</v>
      </c>
      <c r="AD61" s="65">
        <f>(V61+X61+Z61+AB61)-(U61+W61+Y61+AA61)</f>
        <v>-0.46952584199999992</v>
      </c>
      <c r="AE61" s="58">
        <f t="shared" si="5"/>
        <v>-0.13755749265923753</v>
      </c>
      <c r="AF61" s="71" t="s">
        <v>126</v>
      </c>
    </row>
    <row r="62" spans="1:32" ht="63" x14ac:dyDescent="0.25">
      <c r="A62" s="59" t="s">
        <v>127</v>
      </c>
      <c r="B62" s="60" t="s">
        <v>128</v>
      </c>
      <c r="C62" s="61" t="s">
        <v>40</v>
      </c>
      <c r="D62" s="61" t="str">
        <f t="shared" si="0"/>
        <v>Г</v>
      </c>
      <c r="E62" s="61" t="s">
        <v>40</v>
      </c>
      <c r="F62" s="62"/>
      <c r="G62" s="62"/>
      <c r="H62" s="62"/>
      <c r="I62" s="62"/>
      <c r="J62" s="62"/>
      <c r="K62" s="62"/>
      <c r="L62" s="62"/>
      <c r="M62" s="62"/>
      <c r="N62" s="62"/>
      <c r="O62" s="63">
        <f t="shared" ref="O62" si="38">SUM(O63)</f>
        <v>0</v>
      </c>
      <c r="P62" s="64">
        <v>0</v>
      </c>
      <c r="Q62" s="64">
        <v>0</v>
      </c>
      <c r="R62" s="64">
        <v>0</v>
      </c>
      <c r="S62" s="64">
        <v>0</v>
      </c>
      <c r="T62" s="64">
        <v>0</v>
      </c>
      <c r="U62" s="64">
        <v>0</v>
      </c>
      <c r="V62" s="64">
        <v>0</v>
      </c>
      <c r="W62" s="64">
        <v>0</v>
      </c>
      <c r="X62" s="64">
        <v>0</v>
      </c>
      <c r="Y62" s="64">
        <v>0</v>
      </c>
      <c r="Z62" s="64">
        <v>0</v>
      </c>
      <c r="AA62" s="64">
        <v>0</v>
      </c>
      <c r="AB62" s="64">
        <v>0</v>
      </c>
      <c r="AC62" s="64">
        <v>0</v>
      </c>
      <c r="AD62" s="65">
        <f t="shared" ref="AD62:AD78" si="39">(V62+X62)-(U62+W62)</f>
        <v>0</v>
      </c>
      <c r="AE62" s="58" t="str">
        <f t="shared" si="5"/>
        <v>нд</v>
      </c>
      <c r="AF62" s="63" t="s">
        <v>41</v>
      </c>
    </row>
    <row r="63" spans="1:32" ht="63" x14ac:dyDescent="0.25">
      <c r="A63" s="59" t="s">
        <v>129</v>
      </c>
      <c r="B63" s="60" t="s">
        <v>130</v>
      </c>
      <c r="C63" s="61" t="s">
        <v>40</v>
      </c>
      <c r="D63" s="61" t="str">
        <f t="shared" si="0"/>
        <v>Е_0000000872</v>
      </c>
      <c r="E63" s="61" t="s">
        <v>98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2">
        <v>0</v>
      </c>
      <c r="L63" s="62">
        <v>0</v>
      </c>
      <c r="M63" s="62">
        <v>8</v>
      </c>
      <c r="N63" s="62">
        <v>72</v>
      </c>
      <c r="O63" s="63">
        <v>0</v>
      </c>
      <c r="P63" s="64">
        <v>0</v>
      </c>
      <c r="Q63" s="64">
        <v>0</v>
      </c>
      <c r="R63" s="64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v>0</v>
      </c>
      <c r="AC63" s="64">
        <v>0</v>
      </c>
      <c r="AD63" s="65">
        <f t="shared" si="39"/>
        <v>0</v>
      </c>
      <c r="AE63" s="58" t="str">
        <f t="shared" si="5"/>
        <v>нд</v>
      </c>
      <c r="AF63" s="63" t="s">
        <v>41</v>
      </c>
    </row>
    <row r="64" spans="1:32" ht="63" x14ac:dyDescent="0.25">
      <c r="A64" s="59" t="s">
        <v>131</v>
      </c>
      <c r="B64" s="60" t="s">
        <v>132</v>
      </c>
      <c r="C64" s="61" t="s">
        <v>40</v>
      </c>
      <c r="D64" s="61" t="str">
        <f t="shared" si="0"/>
        <v>Г</v>
      </c>
      <c r="E64" s="61" t="s">
        <v>40</v>
      </c>
      <c r="F64" s="62"/>
      <c r="G64" s="62"/>
      <c r="H64" s="62"/>
      <c r="I64" s="62"/>
      <c r="J64" s="62"/>
      <c r="K64" s="62"/>
      <c r="L64" s="62"/>
      <c r="M64" s="62"/>
      <c r="N64" s="62"/>
      <c r="O64" s="63">
        <f t="shared" ref="O64" si="40">SUM(O65,O66)</f>
        <v>40.98</v>
      </c>
      <c r="P64" s="64">
        <v>0</v>
      </c>
      <c r="Q64" s="64">
        <v>0</v>
      </c>
      <c r="R64" s="64">
        <v>0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  <c r="Y64" s="64">
        <v>0</v>
      </c>
      <c r="Z64" s="64">
        <v>0</v>
      </c>
      <c r="AA64" s="64">
        <v>0</v>
      </c>
      <c r="AB64" s="64">
        <v>0</v>
      </c>
      <c r="AC64" s="64">
        <v>0</v>
      </c>
      <c r="AD64" s="65">
        <f t="shared" si="39"/>
        <v>0</v>
      </c>
      <c r="AE64" s="58" t="str">
        <f t="shared" si="5"/>
        <v>нд</v>
      </c>
      <c r="AF64" s="63" t="s">
        <v>41</v>
      </c>
    </row>
    <row r="65" spans="1:32" ht="63" x14ac:dyDescent="0.25">
      <c r="A65" s="59" t="s">
        <v>133</v>
      </c>
      <c r="B65" s="60" t="s">
        <v>134</v>
      </c>
      <c r="C65" s="61" t="s">
        <v>40</v>
      </c>
      <c r="D65" s="61" t="str">
        <f t="shared" si="0"/>
        <v>Г</v>
      </c>
      <c r="E65" s="61" t="s">
        <v>40</v>
      </c>
      <c r="F65" s="62"/>
      <c r="G65" s="62"/>
      <c r="H65" s="62"/>
      <c r="I65" s="62"/>
      <c r="J65" s="62"/>
      <c r="K65" s="62"/>
      <c r="L65" s="62"/>
      <c r="M65" s="62"/>
      <c r="N65" s="62"/>
      <c r="O65" s="63">
        <f t="shared" ref="O65" si="41">SUM(P65:S65)</f>
        <v>0</v>
      </c>
      <c r="P65" s="64">
        <f t="shared" ref="P65:AD65" si="42">SUM(P66,P67)</f>
        <v>0</v>
      </c>
      <c r="Q65" s="64">
        <f t="shared" si="42"/>
        <v>0</v>
      </c>
      <c r="R65" s="64">
        <f t="shared" si="42"/>
        <v>0</v>
      </c>
      <c r="S65" s="64">
        <f t="shared" si="42"/>
        <v>0</v>
      </c>
      <c r="T65" s="64">
        <f t="shared" si="42"/>
        <v>0</v>
      </c>
      <c r="U65" s="64">
        <f t="shared" si="42"/>
        <v>0</v>
      </c>
      <c r="V65" s="64">
        <f t="shared" si="42"/>
        <v>0</v>
      </c>
      <c r="W65" s="64">
        <f t="shared" si="42"/>
        <v>0</v>
      </c>
      <c r="X65" s="64">
        <f t="shared" si="42"/>
        <v>0</v>
      </c>
      <c r="Y65" s="64">
        <f t="shared" si="42"/>
        <v>0</v>
      </c>
      <c r="Z65" s="64">
        <f t="shared" si="42"/>
        <v>0</v>
      </c>
      <c r="AA65" s="64">
        <f t="shared" si="42"/>
        <v>0</v>
      </c>
      <c r="AB65" s="64">
        <f t="shared" si="42"/>
        <v>0</v>
      </c>
      <c r="AC65" s="64">
        <f t="shared" si="42"/>
        <v>0</v>
      </c>
      <c r="AD65" s="65">
        <f t="shared" si="42"/>
        <v>0</v>
      </c>
      <c r="AE65" s="58" t="str">
        <f t="shared" si="5"/>
        <v>нд</v>
      </c>
      <c r="AF65" s="63" t="s">
        <v>41</v>
      </c>
    </row>
    <row r="66" spans="1:32" ht="47.25" x14ac:dyDescent="0.25">
      <c r="A66" s="59" t="s">
        <v>135</v>
      </c>
      <c r="B66" s="60" t="s">
        <v>136</v>
      </c>
      <c r="C66" s="61" t="s">
        <v>40</v>
      </c>
      <c r="D66" s="61" t="str">
        <f t="shared" si="0"/>
        <v>Г</v>
      </c>
      <c r="E66" s="61" t="s">
        <v>40</v>
      </c>
      <c r="F66" s="62"/>
      <c r="G66" s="62"/>
      <c r="H66" s="62"/>
      <c r="I66" s="62"/>
      <c r="J66" s="62"/>
      <c r="K66" s="62"/>
      <c r="L66" s="62"/>
      <c r="M66" s="62"/>
      <c r="N66" s="62"/>
      <c r="O66" s="63">
        <f>SUM(O67:O79)</f>
        <v>40.98</v>
      </c>
      <c r="P66" s="64" t="s">
        <v>41</v>
      </c>
      <c r="Q66" s="64" t="s">
        <v>41</v>
      </c>
      <c r="R66" s="64" t="s">
        <v>41</v>
      </c>
      <c r="S66" s="64" t="s">
        <v>41</v>
      </c>
      <c r="T66" s="64" t="s">
        <v>41</v>
      </c>
      <c r="U66" s="64" t="s">
        <v>41</v>
      </c>
      <c r="V66" s="64" t="s">
        <v>41</v>
      </c>
      <c r="W66" s="64" t="s">
        <v>41</v>
      </c>
      <c r="X66" s="64" t="s">
        <v>41</v>
      </c>
      <c r="Y66" s="64" t="s">
        <v>41</v>
      </c>
      <c r="Z66" s="64" t="s">
        <v>41</v>
      </c>
      <c r="AA66" s="64" t="s">
        <v>41</v>
      </c>
      <c r="AB66" s="64" t="s">
        <v>41</v>
      </c>
      <c r="AC66" s="64" t="s">
        <v>41</v>
      </c>
      <c r="AD66" s="65" t="s">
        <v>41</v>
      </c>
      <c r="AE66" s="58" t="str">
        <f t="shared" si="5"/>
        <v>нд</v>
      </c>
      <c r="AF66" s="63" t="s">
        <v>41</v>
      </c>
    </row>
    <row r="67" spans="1:32" ht="63" x14ac:dyDescent="0.25">
      <c r="A67" s="59" t="s">
        <v>137</v>
      </c>
      <c r="B67" s="60" t="s">
        <v>138</v>
      </c>
      <c r="C67" s="61" t="s">
        <v>40</v>
      </c>
      <c r="D67" s="61" t="str">
        <f t="shared" si="0"/>
        <v>Е_1000000011</v>
      </c>
      <c r="E67" s="61" t="s">
        <v>98</v>
      </c>
      <c r="F67" s="69" t="s">
        <v>139</v>
      </c>
      <c r="G67" s="69" t="s">
        <v>99</v>
      </c>
      <c r="H67" s="69" t="s">
        <v>99</v>
      </c>
      <c r="I67" s="69" t="s">
        <v>99</v>
      </c>
      <c r="J67" s="69" t="s">
        <v>99</v>
      </c>
      <c r="K67" s="69" t="s">
        <v>99</v>
      </c>
      <c r="L67" s="69" t="s">
        <v>99</v>
      </c>
      <c r="M67" s="69" t="s">
        <v>99</v>
      </c>
      <c r="N67" s="69" t="s">
        <v>140</v>
      </c>
      <c r="O67" s="63">
        <v>14.01</v>
      </c>
      <c r="P67" s="64" t="s">
        <v>41</v>
      </c>
      <c r="Q67" s="64" t="s">
        <v>41</v>
      </c>
      <c r="R67" s="64" t="s">
        <v>41</v>
      </c>
      <c r="S67" s="64" t="s">
        <v>41</v>
      </c>
      <c r="T67" s="64" t="s">
        <v>41</v>
      </c>
      <c r="U67" s="64" t="s">
        <v>41</v>
      </c>
      <c r="V67" s="64" t="s">
        <v>41</v>
      </c>
      <c r="W67" s="64" t="s">
        <v>41</v>
      </c>
      <c r="X67" s="64" t="s">
        <v>41</v>
      </c>
      <c r="Y67" s="64" t="s">
        <v>41</v>
      </c>
      <c r="Z67" s="64" t="s">
        <v>41</v>
      </c>
      <c r="AA67" s="64" t="s">
        <v>41</v>
      </c>
      <c r="AB67" s="64" t="s">
        <v>41</v>
      </c>
      <c r="AC67" s="64" t="s">
        <v>41</v>
      </c>
      <c r="AD67" s="65" t="s">
        <v>41</v>
      </c>
      <c r="AE67" s="58" t="str">
        <f t="shared" si="5"/>
        <v>нд</v>
      </c>
      <c r="AF67" s="63" t="s">
        <v>41</v>
      </c>
    </row>
    <row r="68" spans="1:32" ht="94.5" x14ac:dyDescent="0.25">
      <c r="A68" s="59" t="s">
        <v>141</v>
      </c>
      <c r="B68" s="60" t="s">
        <v>142</v>
      </c>
      <c r="C68" s="61" t="s">
        <v>40</v>
      </c>
      <c r="D68" s="61" t="str">
        <f t="shared" si="0"/>
        <v>Е_1000000012</v>
      </c>
      <c r="E68" s="61" t="s">
        <v>98</v>
      </c>
      <c r="F68" s="69" t="s">
        <v>139</v>
      </c>
      <c r="G68" s="69" t="s">
        <v>99</v>
      </c>
      <c r="H68" s="69" t="s">
        <v>99</v>
      </c>
      <c r="I68" s="69" t="s">
        <v>99</v>
      </c>
      <c r="J68" s="69" t="s">
        <v>99</v>
      </c>
      <c r="K68" s="69" t="s">
        <v>99</v>
      </c>
      <c r="L68" s="69" t="s">
        <v>99</v>
      </c>
      <c r="M68" s="69" t="s">
        <v>99</v>
      </c>
      <c r="N68" s="69" t="s">
        <v>143</v>
      </c>
      <c r="O68" s="63"/>
      <c r="P68" s="64">
        <f t="shared" ref="P68:AD68" si="43">SUM(P69,P70)</f>
        <v>0</v>
      </c>
      <c r="Q68" s="64">
        <f t="shared" si="43"/>
        <v>0</v>
      </c>
      <c r="R68" s="64">
        <f t="shared" si="43"/>
        <v>0</v>
      </c>
      <c r="S68" s="64">
        <f t="shared" si="43"/>
        <v>0</v>
      </c>
      <c r="T68" s="64">
        <f t="shared" si="43"/>
        <v>0</v>
      </c>
      <c r="U68" s="64">
        <f t="shared" si="43"/>
        <v>0</v>
      </c>
      <c r="V68" s="64">
        <f t="shared" si="43"/>
        <v>0</v>
      </c>
      <c r="W68" s="64">
        <f t="shared" si="43"/>
        <v>0</v>
      </c>
      <c r="X68" s="64">
        <f t="shared" si="43"/>
        <v>0</v>
      </c>
      <c r="Y68" s="64">
        <f t="shared" si="43"/>
        <v>0</v>
      </c>
      <c r="Z68" s="64">
        <f t="shared" si="43"/>
        <v>0</v>
      </c>
      <c r="AA68" s="64">
        <f t="shared" si="43"/>
        <v>0</v>
      </c>
      <c r="AB68" s="64">
        <f t="shared" si="43"/>
        <v>0</v>
      </c>
      <c r="AC68" s="64">
        <f t="shared" si="43"/>
        <v>0</v>
      </c>
      <c r="AD68" s="65">
        <f t="shared" si="43"/>
        <v>0</v>
      </c>
      <c r="AE68" s="58" t="str">
        <f t="shared" si="5"/>
        <v>нд</v>
      </c>
      <c r="AF68" s="63" t="s">
        <v>41</v>
      </c>
    </row>
    <row r="69" spans="1:32" ht="78.75" x14ac:dyDescent="0.25">
      <c r="A69" s="59" t="s">
        <v>144</v>
      </c>
      <c r="B69" s="60" t="s">
        <v>145</v>
      </c>
      <c r="C69" s="61" t="s">
        <v>40</v>
      </c>
      <c r="D69" s="61" t="str">
        <f t="shared" si="0"/>
        <v>Е_1000000013</v>
      </c>
      <c r="E69" s="61" t="s">
        <v>98</v>
      </c>
      <c r="F69" s="69" t="s">
        <v>139</v>
      </c>
      <c r="G69" s="69" t="s">
        <v>99</v>
      </c>
      <c r="H69" s="69" t="s">
        <v>99</v>
      </c>
      <c r="I69" s="69" t="s">
        <v>99</v>
      </c>
      <c r="J69" s="69" t="s">
        <v>99</v>
      </c>
      <c r="K69" s="69" t="s">
        <v>99</v>
      </c>
      <c r="L69" s="69" t="s">
        <v>99</v>
      </c>
      <c r="M69" s="69" t="s">
        <v>99</v>
      </c>
      <c r="N69" s="69" t="s">
        <v>146</v>
      </c>
      <c r="O69" s="63"/>
      <c r="P69" s="64">
        <v>0</v>
      </c>
      <c r="Q69" s="64">
        <v>0</v>
      </c>
      <c r="R69" s="64">
        <v>0</v>
      </c>
      <c r="S69" s="64">
        <v>0</v>
      </c>
      <c r="T69" s="64">
        <v>0</v>
      </c>
      <c r="U69" s="64">
        <v>0</v>
      </c>
      <c r="V69" s="64">
        <v>0</v>
      </c>
      <c r="W69" s="64">
        <v>0</v>
      </c>
      <c r="X69" s="64">
        <v>0</v>
      </c>
      <c r="Y69" s="64">
        <v>0</v>
      </c>
      <c r="Z69" s="64">
        <v>0</v>
      </c>
      <c r="AA69" s="64">
        <v>0</v>
      </c>
      <c r="AB69" s="64">
        <v>0</v>
      </c>
      <c r="AC69" s="64">
        <v>0</v>
      </c>
      <c r="AD69" s="65">
        <f t="shared" si="39"/>
        <v>0</v>
      </c>
      <c r="AE69" s="58" t="str">
        <f t="shared" si="5"/>
        <v>нд</v>
      </c>
      <c r="AF69" s="63" t="s">
        <v>41</v>
      </c>
    </row>
    <row r="70" spans="1:32" ht="78.75" x14ac:dyDescent="0.25">
      <c r="A70" s="59" t="s">
        <v>147</v>
      </c>
      <c r="B70" s="60" t="s">
        <v>148</v>
      </c>
      <c r="C70" s="61" t="s">
        <v>40</v>
      </c>
      <c r="D70" s="61" t="str">
        <f t="shared" si="0"/>
        <v>Е_0004000021</v>
      </c>
      <c r="E70" s="61" t="s">
        <v>98</v>
      </c>
      <c r="F70" s="69" t="s">
        <v>99</v>
      </c>
      <c r="G70" s="69" t="s">
        <v>99</v>
      </c>
      <c r="H70" s="69" t="s">
        <v>99</v>
      </c>
      <c r="I70" s="69" t="s">
        <v>149</v>
      </c>
      <c r="J70" s="69" t="s">
        <v>99</v>
      </c>
      <c r="K70" s="69" t="s">
        <v>99</v>
      </c>
      <c r="L70" s="69" t="s">
        <v>99</v>
      </c>
      <c r="M70" s="69" t="s">
        <v>99</v>
      </c>
      <c r="N70" s="69" t="s">
        <v>150</v>
      </c>
      <c r="O70" s="63">
        <v>26.97</v>
      </c>
      <c r="P70" s="64">
        <v>0</v>
      </c>
      <c r="Q70" s="64">
        <v>0</v>
      </c>
      <c r="R70" s="64">
        <v>0</v>
      </c>
      <c r="S70" s="64">
        <v>0</v>
      </c>
      <c r="T70" s="64">
        <v>0</v>
      </c>
      <c r="U70" s="64">
        <v>0</v>
      </c>
      <c r="V70" s="64">
        <v>0</v>
      </c>
      <c r="W70" s="64">
        <v>0</v>
      </c>
      <c r="X70" s="64">
        <v>0</v>
      </c>
      <c r="Y70" s="64">
        <v>0</v>
      </c>
      <c r="Z70" s="64">
        <v>0</v>
      </c>
      <c r="AA70" s="64">
        <v>0</v>
      </c>
      <c r="AB70" s="64">
        <v>0</v>
      </c>
      <c r="AC70" s="64">
        <v>0</v>
      </c>
      <c r="AD70" s="65">
        <f t="shared" si="39"/>
        <v>0</v>
      </c>
      <c r="AE70" s="58" t="str">
        <f t="shared" si="5"/>
        <v>нд</v>
      </c>
      <c r="AF70" s="63" t="s">
        <v>41</v>
      </c>
    </row>
    <row r="71" spans="1:32" ht="47.25" x14ac:dyDescent="0.25">
      <c r="A71" s="59" t="s">
        <v>151</v>
      </c>
      <c r="B71" s="60" t="s">
        <v>152</v>
      </c>
      <c r="C71" s="61" t="s">
        <v>40</v>
      </c>
      <c r="D71" s="61" t="str">
        <f t="shared" si="0"/>
        <v>Е_0004000023</v>
      </c>
      <c r="E71" s="61" t="s">
        <v>98</v>
      </c>
      <c r="F71" s="69" t="s">
        <v>99</v>
      </c>
      <c r="G71" s="69" t="s">
        <v>99</v>
      </c>
      <c r="H71" s="69" t="s">
        <v>99</v>
      </c>
      <c r="I71" s="69" t="s">
        <v>149</v>
      </c>
      <c r="J71" s="69" t="s">
        <v>99</v>
      </c>
      <c r="K71" s="69" t="s">
        <v>99</v>
      </c>
      <c r="L71" s="69" t="s">
        <v>99</v>
      </c>
      <c r="M71" s="69" t="s">
        <v>99</v>
      </c>
      <c r="N71" s="69" t="s">
        <v>153</v>
      </c>
      <c r="O71" s="63"/>
      <c r="P71" s="64">
        <f>SUM(P72:P77)</f>
        <v>269.12204037600003</v>
      </c>
      <c r="Q71" s="64">
        <f t="shared" ref="Q71:R71" si="44">SUM(Q72:Q74)</f>
        <v>80.302832457999997</v>
      </c>
      <c r="R71" s="64">
        <f t="shared" si="44"/>
        <v>138.151150202</v>
      </c>
      <c r="S71" s="64">
        <f>SUM(S72:S77)</f>
        <v>92.900736174000002</v>
      </c>
      <c r="T71" s="64">
        <f t="shared" ref="T71:AC71" si="45">SUM(T72:T77)</f>
        <v>92.176815199999993</v>
      </c>
      <c r="U71" s="64">
        <f t="shared" si="45"/>
        <v>2.9642767779999994</v>
      </c>
      <c r="V71" s="64">
        <f t="shared" si="45"/>
        <v>2.9642767779999994</v>
      </c>
      <c r="W71" s="64">
        <f t="shared" si="45"/>
        <v>10.93115622</v>
      </c>
      <c r="X71" s="64">
        <f t="shared" si="45"/>
        <v>25.720493319999999</v>
      </c>
      <c r="Y71" s="64">
        <f t="shared" si="45"/>
        <v>10.931156229999999</v>
      </c>
      <c r="Z71" s="64">
        <f t="shared" si="45"/>
        <v>6.43144384</v>
      </c>
      <c r="AA71" s="64">
        <f t="shared" si="45"/>
        <v>68.074146945999999</v>
      </c>
      <c r="AB71" s="64">
        <f t="shared" si="45"/>
        <v>57.060601261999999</v>
      </c>
      <c r="AC71" s="64">
        <f t="shared" si="45"/>
        <v>45.974335001999997</v>
      </c>
      <c r="AD71" s="65">
        <f>SUM(AD72:AD77)</f>
        <v>-0.72392097400000921</v>
      </c>
      <c r="AE71" s="58">
        <f t="shared" si="5"/>
        <v>-7.7924137505662947E-3</v>
      </c>
      <c r="AF71" s="63" t="s">
        <v>41</v>
      </c>
    </row>
    <row r="72" spans="1:32" s="21" customFormat="1" ht="31.5" x14ac:dyDescent="0.25">
      <c r="A72" s="59" t="s">
        <v>154</v>
      </c>
      <c r="B72" s="60" t="s">
        <v>155</v>
      </c>
      <c r="C72" s="61" t="s">
        <v>156</v>
      </c>
      <c r="D72" s="61" t="str">
        <f t="shared" si="0"/>
        <v>Е_0004000024</v>
      </c>
      <c r="E72" s="61" t="s">
        <v>98</v>
      </c>
      <c r="F72" s="69" t="s">
        <v>99</v>
      </c>
      <c r="G72" s="69" t="s">
        <v>99</v>
      </c>
      <c r="H72" s="69" t="s">
        <v>99</v>
      </c>
      <c r="I72" s="69" t="s">
        <v>149</v>
      </c>
      <c r="J72" s="69" t="s">
        <v>99</v>
      </c>
      <c r="K72" s="69" t="s">
        <v>99</v>
      </c>
      <c r="L72" s="69" t="s">
        <v>99</v>
      </c>
      <c r="M72" s="69" t="s">
        <v>99</v>
      </c>
      <c r="N72" s="69" t="s">
        <v>157</v>
      </c>
      <c r="O72" s="63"/>
      <c r="P72" s="64">
        <v>179.29912331</v>
      </c>
      <c r="Q72" s="64">
        <v>65.357129856</v>
      </c>
      <c r="R72" s="64">
        <f t="shared" ref="R72:R73" si="46">P72-Q72</f>
        <v>113.941993454</v>
      </c>
      <c r="S72" s="64">
        <f t="shared" si="28"/>
        <v>35.757745458000002</v>
      </c>
      <c r="T72" s="64">
        <f t="shared" si="28"/>
        <v>35.116213938000001</v>
      </c>
      <c r="U72" s="64">
        <v>2.9642767779999994</v>
      </c>
      <c r="V72" s="64">
        <f>U72</f>
        <v>2.9642767779999994</v>
      </c>
      <c r="W72" s="64">
        <v>10.93115622</v>
      </c>
      <c r="X72" s="64">
        <v>25.720493319999999</v>
      </c>
      <c r="Y72" s="64">
        <v>10.931156229999999</v>
      </c>
      <c r="Z72" s="64">
        <v>6.43144384</v>
      </c>
      <c r="AA72" s="64">
        <v>10.931156229999999</v>
      </c>
      <c r="AB72" s="64">
        <v>0</v>
      </c>
      <c r="AC72" s="64">
        <f t="shared" si="29"/>
        <v>78.825779515999997</v>
      </c>
      <c r="AD72" s="65">
        <f t="shared" ref="AD72:AD77" si="47">(V72+X72+Z72+AB72)-(U72+W72+Y72+AA72)</f>
        <v>-0.64153152000000091</v>
      </c>
      <c r="AE72" s="58">
        <f t="shared" si="5"/>
        <v>-1.7941050583111427E-2</v>
      </c>
      <c r="AF72" s="63" t="s">
        <v>41</v>
      </c>
    </row>
    <row r="73" spans="1:32" ht="78.75" x14ac:dyDescent="0.25">
      <c r="A73" s="59" t="s">
        <v>158</v>
      </c>
      <c r="B73" s="60" t="s">
        <v>159</v>
      </c>
      <c r="C73" s="61" t="s">
        <v>160</v>
      </c>
      <c r="D73" s="61" t="str">
        <f t="shared" si="0"/>
        <v>Е_0004000025</v>
      </c>
      <c r="E73" s="61" t="s">
        <v>98</v>
      </c>
      <c r="F73" s="69" t="s">
        <v>99</v>
      </c>
      <c r="G73" s="69" t="s">
        <v>99</v>
      </c>
      <c r="H73" s="69" t="s">
        <v>99</v>
      </c>
      <c r="I73" s="69" t="s">
        <v>149</v>
      </c>
      <c r="J73" s="69" t="s">
        <v>99</v>
      </c>
      <c r="K73" s="69" t="s">
        <v>99</v>
      </c>
      <c r="L73" s="69" t="s">
        <v>99</v>
      </c>
      <c r="M73" s="69" t="s">
        <v>99</v>
      </c>
      <c r="N73" s="69" t="s">
        <v>161</v>
      </c>
      <c r="O73" s="63"/>
      <c r="P73" s="64">
        <v>39.154859350000002</v>
      </c>
      <c r="Q73" s="64">
        <v>14.945702602000001</v>
      </c>
      <c r="R73" s="64">
        <f t="shared" si="46"/>
        <v>24.209156748000002</v>
      </c>
      <c r="S73" s="64">
        <f t="shared" si="28"/>
        <v>6.474933</v>
      </c>
      <c r="T73" s="64">
        <f t="shared" si="28"/>
        <v>6.2632846699999991</v>
      </c>
      <c r="U73" s="64">
        <f>[1]H0215_1037000158513_12_69_0!M73*1.2</f>
        <v>0</v>
      </c>
      <c r="V73" s="64">
        <f>[1]H0215_1037000158513_12_69_0!N73*1.2</f>
        <v>0</v>
      </c>
      <c r="W73" s="64">
        <f>[1]H0215_1037000158513_12_69_0!O73*1.2</f>
        <v>0</v>
      </c>
      <c r="X73" s="64">
        <v>0</v>
      </c>
      <c r="Y73" s="64">
        <f>[1]H0215_1037000158513_12_69_0!Q73*1.2</f>
        <v>0</v>
      </c>
      <c r="Z73" s="64">
        <v>0</v>
      </c>
      <c r="AA73" s="64">
        <f>[1]H0215_1037000158513_12_69_0!S73*1.2</f>
        <v>6.474933</v>
      </c>
      <c r="AB73" s="64">
        <v>6.2632846699999991</v>
      </c>
      <c r="AC73" s="64">
        <f t="shared" si="29"/>
        <v>17.945872078000001</v>
      </c>
      <c r="AD73" s="65">
        <f t="shared" si="47"/>
        <v>-0.21164833000000094</v>
      </c>
      <c r="AE73" s="58">
        <f t="shared" si="5"/>
        <v>-3.2687339004125744E-2</v>
      </c>
      <c r="AF73" s="68" t="s">
        <v>162</v>
      </c>
    </row>
    <row r="74" spans="1:32" ht="78.75" x14ac:dyDescent="0.25">
      <c r="A74" s="59" t="s">
        <v>163</v>
      </c>
      <c r="B74" s="60" t="s">
        <v>164</v>
      </c>
      <c r="C74" s="61" t="s">
        <v>165</v>
      </c>
      <c r="D74" s="61" t="str">
        <f t="shared" si="0"/>
        <v>Е_0003400064</v>
      </c>
      <c r="E74" s="61" t="s">
        <v>98</v>
      </c>
      <c r="F74" s="69" t="s">
        <v>99</v>
      </c>
      <c r="G74" s="69" t="s">
        <v>99</v>
      </c>
      <c r="H74" s="69" t="s">
        <v>99</v>
      </c>
      <c r="I74" s="69" t="s">
        <v>166</v>
      </c>
      <c r="J74" s="69" t="s">
        <v>149</v>
      </c>
      <c r="K74" s="69" t="s">
        <v>99</v>
      </c>
      <c r="L74" s="69" t="s">
        <v>99</v>
      </c>
      <c r="M74" s="69" t="s">
        <v>99</v>
      </c>
      <c r="N74" s="69" t="s">
        <v>167</v>
      </c>
      <c r="O74" s="63">
        <v>0</v>
      </c>
      <c r="P74" s="64">
        <v>23.189762536</v>
      </c>
      <c r="Q74" s="64">
        <v>0</v>
      </c>
      <c r="R74" s="64">
        <v>0</v>
      </c>
      <c r="S74" s="64">
        <f t="shared" si="28"/>
        <v>23.189762536</v>
      </c>
      <c r="T74" s="64">
        <f t="shared" si="28"/>
        <v>23.421643083999999</v>
      </c>
      <c r="U74" s="64">
        <f>[1]H0215_1037000158513_12_69_0!M74*1.2</f>
        <v>0</v>
      </c>
      <c r="V74" s="64">
        <f>[1]H0215_1037000158513_12_69_0!N74*1.2</f>
        <v>0</v>
      </c>
      <c r="W74" s="64">
        <f>[1]H0215_1037000158513_12_69_0!O74*1.2</f>
        <v>0</v>
      </c>
      <c r="X74" s="64">
        <v>0</v>
      </c>
      <c r="Y74" s="64">
        <f>[1]H0215_1037000158513_12_69_0!Q74*1.2</f>
        <v>0</v>
      </c>
      <c r="Z74" s="64">
        <v>0</v>
      </c>
      <c r="AA74" s="64">
        <v>23.189762536</v>
      </c>
      <c r="AB74" s="64">
        <v>23.421643083999999</v>
      </c>
      <c r="AC74" s="64">
        <f t="shared" si="29"/>
        <v>-23.421643083999999</v>
      </c>
      <c r="AD74" s="65">
        <f t="shared" si="47"/>
        <v>0.23188054799999946</v>
      </c>
      <c r="AE74" s="58">
        <f t="shared" si="5"/>
        <v>9.9992635819373295E-3</v>
      </c>
      <c r="AF74" s="70" t="s">
        <v>41</v>
      </c>
    </row>
    <row r="75" spans="1:32" ht="63" x14ac:dyDescent="0.25">
      <c r="A75" s="59" t="s">
        <v>168</v>
      </c>
      <c r="B75" s="60" t="s">
        <v>169</v>
      </c>
      <c r="C75" s="61" t="s">
        <v>170</v>
      </c>
      <c r="D75" s="61"/>
      <c r="E75" s="61"/>
      <c r="F75" s="69"/>
      <c r="G75" s="69"/>
      <c r="H75" s="69"/>
      <c r="I75" s="69"/>
      <c r="J75" s="69"/>
      <c r="K75" s="69"/>
      <c r="L75" s="69"/>
      <c r="M75" s="69"/>
      <c r="N75" s="69"/>
      <c r="O75" s="63"/>
      <c r="P75" s="64">
        <v>18.547980800000001</v>
      </c>
      <c r="Q75" s="64">
        <v>0</v>
      </c>
      <c r="R75" s="64">
        <v>0</v>
      </c>
      <c r="S75" s="64">
        <f t="shared" ref="S75:T77" si="48">U75+W75+Y75+AA75</f>
        <v>18.547980800000001</v>
      </c>
      <c r="T75" s="64">
        <f t="shared" si="48"/>
        <v>18.558462771999995</v>
      </c>
      <c r="U75" s="64">
        <f>[1]H0215_1037000158513_12_69_0!M75*1.2</f>
        <v>0</v>
      </c>
      <c r="V75" s="64">
        <f>[1]H0215_1037000158513_12_69_0!N75*1.2</f>
        <v>0</v>
      </c>
      <c r="W75" s="64">
        <f>[1]H0215_1037000158513_12_69_0!O75*1.2</f>
        <v>0</v>
      </c>
      <c r="X75" s="64">
        <v>0</v>
      </c>
      <c r="Y75" s="64">
        <f>[1]H0215_1037000158513_12_69_0!Q75*1.2</f>
        <v>0</v>
      </c>
      <c r="Z75" s="64">
        <v>0</v>
      </c>
      <c r="AA75" s="64">
        <v>18.547980800000001</v>
      </c>
      <c r="AB75" s="64">
        <v>18.558462771999995</v>
      </c>
      <c r="AC75" s="64">
        <f t="shared" si="29"/>
        <v>-18.558462771999995</v>
      </c>
      <c r="AD75" s="65">
        <f t="shared" si="47"/>
        <v>1.0481971999993789E-2</v>
      </c>
      <c r="AE75" s="58">
        <f t="shared" si="5"/>
        <v>5.6512739111708524E-4</v>
      </c>
      <c r="AF75" s="70" t="s">
        <v>41</v>
      </c>
    </row>
    <row r="76" spans="1:32" ht="47.25" x14ac:dyDescent="0.25">
      <c r="A76" s="59" t="s">
        <v>171</v>
      </c>
      <c r="B76" s="60" t="s">
        <v>172</v>
      </c>
      <c r="C76" s="61" t="s">
        <v>173</v>
      </c>
      <c r="D76" s="61"/>
      <c r="E76" s="61"/>
      <c r="F76" s="69"/>
      <c r="G76" s="69"/>
      <c r="H76" s="69"/>
      <c r="I76" s="69"/>
      <c r="J76" s="69"/>
      <c r="K76" s="69"/>
      <c r="L76" s="69"/>
      <c r="M76" s="69"/>
      <c r="N76" s="69"/>
      <c r="O76" s="63"/>
      <c r="P76" s="64">
        <v>2.6258466239999998</v>
      </c>
      <c r="Q76" s="64">
        <v>0</v>
      </c>
      <c r="R76" s="64">
        <v>0</v>
      </c>
      <c r="S76" s="64">
        <f t="shared" si="48"/>
        <v>2.6258466239999998</v>
      </c>
      <c r="T76" s="64">
        <f t="shared" si="48"/>
        <v>2.5849452639999995</v>
      </c>
      <c r="U76" s="64">
        <f>[1]H0215_1037000158513_12_69_0!M76*1.2</f>
        <v>0</v>
      </c>
      <c r="V76" s="64">
        <f>[1]H0215_1037000158513_12_69_0!N76*1.2</f>
        <v>0</v>
      </c>
      <c r="W76" s="64">
        <f>[1]H0215_1037000158513_12_69_0!O76*1.2</f>
        <v>0</v>
      </c>
      <c r="X76" s="64">
        <v>0</v>
      </c>
      <c r="Y76" s="64">
        <f>[1]H0215_1037000158513_12_69_0!Q76*1.2</f>
        <v>0</v>
      </c>
      <c r="Z76" s="64">
        <v>0</v>
      </c>
      <c r="AA76" s="64">
        <v>2.6258466239999998</v>
      </c>
      <c r="AB76" s="64">
        <v>2.5849452639999995</v>
      </c>
      <c r="AC76" s="64">
        <f t="shared" si="29"/>
        <v>-2.5849452639999995</v>
      </c>
      <c r="AD76" s="65">
        <f t="shared" si="47"/>
        <v>-4.0901360000000331E-2</v>
      </c>
      <c r="AE76" s="58">
        <f t="shared" si="5"/>
        <v>-1.5576446707193639E-2</v>
      </c>
      <c r="AF76" s="70" t="s">
        <v>41</v>
      </c>
    </row>
    <row r="77" spans="1:32" ht="15.75" x14ac:dyDescent="0.25">
      <c r="A77" s="59" t="s">
        <v>174</v>
      </c>
      <c r="B77" s="60" t="s">
        <v>175</v>
      </c>
      <c r="C77" s="61" t="s">
        <v>176</v>
      </c>
      <c r="D77" s="61"/>
      <c r="E77" s="61"/>
      <c r="F77" s="69"/>
      <c r="G77" s="69"/>
      <c r="H77" s="69"/>
      <c r="I77" s="69"/>
      <c r="J77" s="69"/>
      <c r="K77" s="69"/>
      <c r="L77" s="69"/>
      <c r="M77" s="69"/>
      <c r="N77" s="69"/>
      <c r="O77" s="63"/>
      <c r="P77" s="64">
        <v>6.3044677560000002</v>
      </c>
      <c r="Q77" s="64">
        <v>0</v>
      </c>
      <c r="R77" s="64">
        <v>0</v>
      </c>
      <c r="S77" s="64">
        <f t="shared" si="48"/>
        <v>6.3044677560000002</v>
      </c>
      <c r="T77" s="64">
        <f t="shared" si="48"/>
        <v>6.2322654719999999</v>
      </c>
      <c r="U77" s="64">
        <f>[1]H0215_1037000158513_12_69_0!M77*1.2</f>
        <v>0</v>
      </c>
      <c r="V77" s="64">
        <f>[1]H0215_1037000158513_12_69_0!N77*1.2</f>
        <v>0</v>
      </c>
      <c r="W77" s="64">
        <f>[1]H0215_1037000158513_12_69_0!O77*1.2</f>
        <v>0</v>
      </c>
      <c r="X77" s="64">
        <v>0</v>
      </c>
      <c r="Y77" s="64">
        <f>[1]H0215_1037000158513_12_69_0!Q77*1.2</f>
        <v>0</v>
      </c>
      <c r="Z77" s="64">
        <v>0</v>
      </c>
      <c r="AA77" s="64">
        <v>6.3044677560000002</v>
      </c>
      <c r="AB77" s="64">
        <v>6.2322654719999999</v>
      </c>
      <c r="AC77" s="64">
        <f t="shared" si="29"/>
        <v>-6.2322654719999999</v>
      </c>
      <c r="AD77" s="65">
        <f t="shared" si="47"/>
        <v>-7.2202284000000283E-2</v>
      </c>
      <c r="AE77" s="58">
        <f t="shared" si="5"/>
        <v>-1.1452558216557605E-2</v>
      </c>
      <c r="AF77" s="70" t="s">
        <v>41</v>
      </c>
    </row>
    <row r="78" spans="1:32" ht="38.25" x14ac:dyDescent="0.25">
      <c r="A78" s="72" t="s">
        <v>177</v>
      </c>
      <c r="B78" s="73" t="s">
        <v>178</v>
      </c>
      <c r="C78" s="72" t="s">
        <v>40</v>
      </c>
      <c r="D78" s="61" t="str">
        <f t="shared" ref="D78:D88" si="49">CONCATENATE(E78,F78,G78,H78,I78,J78,K78,L78,M78,N78)</f>
        <v>Е_0003000065</v>
      </c>
      <c r="E78" s="61" t="s">
        <v>98</v>
      </c>
      <c r="F78" s="69" t="s">
        <v>99</v>
      </c>
      <c r="G78" s="69" t="s">
        <v>99</v>
      </c>
      <c r="H78" s="69" t="s">
        <v>99</v>
      </c>
      <c r="I78" s="69" t="s">
        <v>166</v>
      </c>
      <c r="J78" s="69" t="s">
        <v>99</v>
      </c>
      <c r="K78" s="69" t="s">
        <v>99</v>
      </c>
      <c r="L78" s="69" t="s">
        <v>99</v>
      </c>
      <c r="M78" s="69" t="s">
        <v>99</v>
      </c>
      <c r="N78" s="69" t="s">
        <v>179</v>
      </c>
      <c r="O78" s="63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5">
        <f t="shared" si="39"/>
        <v>0</v>
      </c>
      <c r="AE78" s="58" t="str">
        <f t="shared" si="5"/>
        <v>нд</v>
      </c>
      <c r="AF78" s="63" t="s">
        <v>41</v>
      </c>
    </row>
    <row r="79" spans="1:32" ht="31.5" x14ac:dyDescent="0.25">
      <c r="A79" s="59" t="s">
        <v>180</v>
      </c>
      <c r="B79" s="60" t="s">
        <v>181</v>
      </c>
      <c r="C79" s="61" t="s">
        <v>40</v>
      </c>
      <c r="D79" s="61" t="str">
        <f t="shared" si="49"/>
        <v>Е_0003400066</v>
      </c>
      <c r="E79" s="61" t="s">
        <v>98</v>
      </c>
      <c r="F79" s="69" t="s">
        <v>99</v>
      </c>
      <c r="G79" s="69" t="s">
        <v>99</v>
      </c>
      <c r="H79" s="69" t="s">
        <v>99</v>
      </c>
      <c r="I79" s="69" t="s">
        <v>166</v>
      </c>
      <c r="J79" s="69" t="s">
        <v>149</v>
      </c>
      <c r="K79" s="69" t="s">
        <v>99</v>
      </c>
      <c r="L79" s="69" t="s">
        <v>99</v>
      </c>
      <c r="M79" s="69" t="s">
        <v>99</v>
      </c>
      <c r="N79" s="69" t="s">
        <v>182</v>
      </c>
      <c r="O79" s="63">
        <v>0</v>
      </c>
      <c r="P79" s="64">
        <f t="shared" ref="P79:AD79" si="50">SUM(P80:P88)</f>
        <v>115.06334847799999</v>
      </c>
      <c r="Q79" s="64">
        <f t="shared" si="50"/>
        <v>18.754673556</v>
      </c>
      <c r="R79" s="64">
        <f t="shared" si="50"/>
        <v>20.605308614000002</v>
      </c>
      <c r="S79" s="64">
        <f t="shared" si="50"/>
        <v>87.814427171999995</v>
      </c>
      <c r="T79" s="64">
        <f t="shared" si="50"/>
        <v>26.287757351999993</v>
      </c>
      <c r="U79" s="64">
        <f t="shared" si="50"/>
        <v>0</v>
      </c>
      <c r="V79" s="64">
        <f t="shared" si="50"/>
        <v>0</v>
      </c>
      <c r="W79" s="64">
        <f t="shared" si="50"/>
        <v>0</v>
      </c>
      <c r="X79" s="64">
        <f t="shared" si="50"/>
        <v>0</v>
      </c>
      <c r="Y79" s="64">
        <f t="shared" si="50"/>
        <v>0</v>
      </c>
      <c r="Z79" s="64">
        <f t="shared" si="50"/>
        <v>2.4</v>
      </c>
      <c r="AA79" s="64">
        <f t="shared" si="50"/>
        <v>87.814427171999995</v>
      </c>
      <c r="AB79" s="64">
        <f t="shared" si="50"/>
        <v>23.887757351999994</v>
      </c>
      <c r="AC79" s="64">
        <f t="shared" si="50"/>
        <v>-5.6824487379999997</v>
      </c>
      <c r="AD79" s="65">
        <f t="shared" si="50"/>
        <v>-61.526669819999995</v>
      </c>
      <c r="AE79" s="58">
        <f t="shared" si="5"/>
        <v>-0.70064420849081199</v>
      </c>
      <c r="AF79" s="63" t="s">
        <v>41</v>
      </c>
    </row>
    <row r="80" spans="1:32" ht="31.5" x14ac:dyDescent="0.25">
      <c r="A80" s="59" t="s">
        <v>183</v>
      </c>
      <c r="B80" s="60" t="s">
        <v>184</v>
      </c>
      <c r="C80" s="61" t="s">
        <v>185</v>
      </c>
      <c r="D80" s="61" t="str">
        <f t="shared" si="49"/>
        <v>Е_0003400077</v>
      </c>
      <c r="E80" s="61" t="s">
        <v>98</v>
      </c>
      <c r="F80" s="69" t="s">
        <v>99</v>
      </c>
      <c r="G80" s="69" t="s">
        <v>99</v>
      </c>
      <c r="H80" s="69" t="s">
        <v>99</v>
      </c>
      <c r="I80" s="69" t="s">
        <v>166</v>
      </c>
      <c r="J80" s="69" t="s">
        <v>149</v>
      </c>
      <c r="K80" s="69" t="s">
        <v>99</v>
      </c>
      <c r="L80" s="69" t="s">
        <v>99</v>
      </c>
      <c r="M80" s="69" t="s">
        <v>99</v>
      </c>
      <c r="N80" s="69" t="s">
        <v>186</v>
      </c>
      <c r="O80" s="63"/>
      <c r="P80" s="64">
        <v>7.1088179899999995</v>
      </c>
      <c r="Q80" s="64">
        <v>2.1985649999999999</v>
      </c>
      <c r="R80" s="64">
        <f t="shared" ref="R80:R88" si="51">P80-Q80</f>
        <v>4.91025299</v>
      </c>
      <c r="S80" s="64">
        <f t="shared" ref="S80:T88" si="52">U80+W80+Y80+AA80</f>
        <v>2.0219999999999998</v>
      </c>
      <c r="T80" s="64">
        <f t="shared" si="52"/>
        <v>2.0219999999999998</v>
      </c>
      <c r="U80" s="64">
        <f>[1]H0215_1037000158513_12_69_0!M80*1.2</f>
        <v>0</v>
      </c>
      <c r="V80" s="64">
        <f>[1]H0215_1037000158513_12_69_0!N80*1.2</f>
        <v>0</v>
      </c>
      <c r="W80" s="64">
        <f>[1]H0215_1037000158513_12_69_0!O80*1.2</f>
        <v>0</v>
      </c>
      <c r="X80" s="64">
        <v>0</v>
      </c>
      <c r="Y80" s="64">
        <f>[1]H0215_1037000158513_12_69_0!Q80*1.2</f>
        <v>0</v>
      </c>
      <c r="Z80" s="64">
        <v>0</v>
      </c>
      <c r="AA80" s="64">
        <f>[1]H0215_1037000158513_12_69_0!S80*1.2</f>
        <v>2.0219999999999998</v>
      </c>
      <c r="AB80" s="64">
        <v>2.0219999999999998</v>
      </c>
      <c r="AC80" s="64">
        <f t="shared" ref="AC80:AC88" si="53">R80-T80</f>
        <v>2.8882529900000002</v>
      </c>
      <c r="AD80" s="65">
        <f t="shared" ref="AD80:AD88" si="54">(V80+X80+Z80+AB80)-(U80+W80+Y80+AA80)</f>
        <v>0</v>
      </c>
      <c r="AE80" s="58">
        <f t="shared" si="5"/>
        <v>0</v>
      </c>
      <c r="AF80" s="70" t="s">
        <v>41</v>
      </c>
    </row>
    <row r="81" spans="1:32" ht="31.5" x14ac:dyDescent="0.25">
      <c r="A81" s="59" t="s">
        <v>187</v>
      </c>
      <c r="B81" s="60" t="s">
        <v>188</v>
      </c>
      <c r="C81" s="61" t="s">
        <v>189</v>
      </c>
      <c r="D81" s="61" t="str">
        <f t="shared" si="49"/>
        <v>Е_0003400079</v>
      </c>
      <c r="E81" s="61" t="s">
        <v>98</v>
      </c>
      <c r="F81" s="69" t="s">
        <v>99</v>
      </c>
      <c r="G81" s="69" t="s">
        <v>99</v>
      </c>
      <c r="H81" s="69" t="s">
        <v>99</v>
      </c>
      <c r="I81" s="69" t="s">
        <v>166</v>
      </c>
      <c r="J81" s="69" t="s">
        <v>149</v>
      </c>
      <c r="K81" s="69" t="s">
        <v>99</v>
      </c>
      <c r="L81" s="69" t="s">
        <v>99</v>
      </c>
      <c r="M81" s="69" t="s">
        <v>99</v>
      </c>
      <c r="N81" s="69" t="s">
        <v>190</v>
      </c>
      <c r="O81" s="63"/>
      <c r="P81" s="64">
        <v>9.7705848500000005</v>
      </c>
      <c r="Q81" s="64">
        <v>3.8041085599999995</v>
      </c>
      <c r="R81" s="64">
        <f t="shared" si="51"/>
        <v>5.966476290000001</v>
      </c>
      <c r="S81" s="64">
        <f t="shared" si="52"/>
        <v>1.5954608640000001</v>
      </c>
      <c r="T81" s="64">
        <f t="shared" si="52"/>
        <v>1.5978971799999999</v>
      </c>
      <c r="U81" s="64">
        <f>[1]H0215_1037000158513_12_69_0!M81*1.2</f>
        <v>0</v>
      </c>
      <c r="V81" s="64">
        <f>[1]H0215_1037000158513_12_69_0!N81*1.2</f>
        <v>0</v>
      </c>
      <c r="W81" s="64">
        <f>[1]H0215_1037000158513_12_69_0!O81*1.2</f>
        <v>0</v>
      </c>
      <c r="X81" s="64">
        <v>0</v>
      </c>
      <c r="Y81" s="64">
        <f>[1]H0215_1037000158513_12_69_0!Q81*1.2</f>
        <v>0</v>
      </c>
      <c r="Z81" s="64">
        <v>0</v>
      </c>
      <c r="AA81" s="64">
        <f>[1]H0215_1037000158513_12_69_0!S81*1.2</f>
        <v>1.5954608640000001</v>
      </c>
      <c r="AB81" s="64">
        <v>1.5978971799999999</v>
      </c>
      <c r="AC81" s="64">
        <f t="shared" si="53"/>
        <v>4.3685791100000007</v>
      </c>
      <c r="AD81" s="65">
        <f t="shared" si="54"/>
        <v>2.4363159999998274E-3</v>
      </c>
      <c r="AE81" s="58">
        <f t="shared" si="5"/>
        <v>1.5270296219561969E-3</v>
      </c>
      <c r="AF81" s="70" t="s">
        <v>41</v>
      </c>
    </row>
    <row r="82" spans="1:32" ht="31.5" x14ac:dyDescent="0.25">
      <c r="A82" s="59" t="s">
        <v>191</v>
      </c>
      <c r="B82" s="60" t="s">
        <v>192</v>
      </c>
      <c r="C82" s="61" t="s">
        <v>193</v>
      </c>
      <c r="D82" s="61" t="str">
        <f t="shared" si="49"/>
        <v>Г</v>
      </c>
      <c r="E82" s="61" t="s">
        <v>40</v>
      </c>
      <c r="F82" s="62"/>
      <c r="G82" s="62"/>
      <c r="H82" s="62"/>
      <c r="I82" s="62"/>
      <c r="J82" s="62"/>
      <c r="K82" s="62"/>
      <c r="L82" s="62"/>
      <c r="M82" s="62"/>
      <c r="N82" s="62"/>
      <c r="O82" s="63" t="e">
        <f>SUM(#REF!)</f>
        <v>#REF!</v>
      </c>
      <c r="P82" s="64">
        <v>2.47414611</v>
      </c>
      <c r="Q82" s="64">
        <v>0.45400000000000001</v>
      </c>
      <c r="R82" s="64">
        <f t="shared" si="51"/>
        <v>2.0201461099999998</v>
      </c>
      <c r="S82" s="64">
        <f t="shared" si="52"/>
        <v>1.198599996</v>
      </c>
      <c r="T82" s="64">
        <f t="shared" si="52"/>
        <v>1.198599996</v>
      </c>
      <c r="U82" s="64">
        <f>[1]H0215_1037000158513_12_69_0!M82*1.2</f>
        <v>0</v>
      </c>
      <c r="V82" s="64">
        <f>[1]H0215_1037000158513_12_69_0!N82*1.2</f>
        <v>0</v>
      </c>
      <c r="W82" s="64">
        <f>[1]H0215_1037000158513_12_69_0!O82*1.2</f>
        <v>0</v>
      </c>
      <c r="X82" s="64">
        <v>0</v>
      </c>
      <c r="Y82" s="64">
        <f>[1]H0215_1037000158513_12_69_0!Q82*1.2</f>
        <v>0</v>
      </c>
      <c r="Z82" s="64">
        <v>0</v>
      </c>
      <c r="AA82" s="64">
        <f>[1]H0215_1037000158513_12_69_0!S82*1.2</f>
        <v>1.198599996</v>
      </c>
      <c r="AB82" s="64">
        <v>1.198599996</v>
      </c>
      <c r="AC82" s="64">
        <f t="shared" si="53"/>
        <v>0.82154611399999977</v>
      </c>
      <c r="AD82" s="65">
        <f t="shared" si="54"/>
        <v>0</v>
      </c>
      <c r="AE82" s="58">
        <f t="shared" si="5"/>
        <v>0</v>
      </c>
      <c r="AF82" s="70" t="s">
        <v>41</v>
      </c>
    </row>
    <row r="83" spans="1:32" ht="15.75" x14ac:dyDescent="0.25">
      <c r="A83" s="59" t="s">
        <v>194</v>
      </c>
      <c r="B83" s="60" t="s">
        <v>195</v>
      </c>
      <c r="C83" s="61" t="s">
        <v>196</v>
      </c>
      <c r="D83" s="61" t="str">
        <f t="shared" si="49"/>
        <v>Г</v>
      </c>
      <c r="E83" s="61" t="s">
        <v>40</v>
      </c>
      <c r="F83" s="62"/>
      <c r="G83" s="62"/>
      <c r="H83" s="62"/>
      <c r="I83" s="62"/>
      <c r="J83" s="62"/>
      <c r="K83" s="62"/>
      <c r="L83" s="62"/>
      <c r="M83" s="62"/>
      <c r="N83" s="62"/>
      <c r="O83" s="63">
        <f t="shared" ref="O83" si="55">SUM(P83:S83)</f>
        <v>40.107866443999995</v>
      </c>
      <c r="P83" s="64">
        <v>17.60643322</v>
      </c>
      <c r="Q83" s="64">
        <v>12.297999996</v>
      </c>
      <c r="R83" s="64">
        <f t="shared" si="51"/>
        <v>5.3084332239999998</v>
      </c>
      <c r="S83" s="64">
        <f t="shared" si="52"/>
        <v>4.8950000039999999</v>
      </c>
      <c r="T83" s="64">
        <f t="shared" si="52"/>
        <v>4.8927500000000004</v>
      </c>
      <c r="U83" s="64">
        <f>[1]H0215_1037000158513_12_69_0!M83*1.2</f>
        <v>0</v>
      </c>
      <c r="V83" s="64">
        <f>[1]H0215_1037000158513_12_69_0!N83*1.2</f>
        <v>0</v>
      </c>
      <c r="W83" s="64">
        <f>[1]H0215_1037000158513_12_69_0!O83*1.2</f>
        <v>0</v>
      </c>
      <c r="X83" s="64">
        <v>0</v>
      </c>
      <c r="Y83" s="64">
        <f>[1]H0215_1037000158513_12_69_0!Q83*1.2</f>
        <v>0</v>
      </c>
      <c r="Z83" s="64">
        <v>0</v>
      </c>
      <c r="AA83" s="64">
        <f>[1]H0215_1037000158513_12_69_0!S83*1.2</f>
        <v>4.8950000039999999</v>
      </c>
      <c r="AB83" s="64">
        <v>4.8927500000000004</v>
      </c>
      <c r="AC83" s="64">
        <f t="shared" si="53"/>
        <v>0.41568322399999946</v>
      </c>
      <c r="AD83" s="65">
        <f t="shared" si="54"/>
        <v>-2.250003999999528E-3</v>
      </c>
      <c r="AE83" s="58">
        <f t="shared" si="5"/>
        <v>-4.5965352362837875E-4</v>
      </c>
      <c r="AF83" s="70" t="s">
        <v>41</v>
      </c>
    </row>
    <row r="84" spans="1:32" ht="31.5" x14ac:dyDescent="0.25">
      <c r="A84" s="59" t="s">
        <v>197</v>
      </c>
      <c r="B84" s="60" t="s">
        <v>198</v>
      </c>
      <c r="C84" s="61" t="s">
        <v>199</v>
      </c>
      <c r="D84" s="61"/>
      <c r="E84" s="61"/>
      <c r="F84" s="62"/>
      <c r="G84" s="62"/>
      <c r="H84" s="62"/>
      <c r="I84" s="62"/>
      <c r="J84" s="62"/>
      <c r="K84" s="62"/>
      <c r="L84" s="62"/>
      <c r="M84" s="62"/>
      <c r="N84" s="62"/>
      <c r="O84" s="63"/>
      <c r="P84" s="64">
        <v>8.3149999999999995</v>
      </c>
      <c r="Q84" s="64">
        <v>0</v>
      </c>
      <c r="R84" s="64">
        <v>0</v>
      </c>
      <c r="S84" s="64">
        <f t="shared" si="52"/>
        <v>8.3150000039999998</v>
      </c>
      <c r="T84" s="64">
        <f t="shared" si="52"/>
        <v>8.3149999919999988</v>
      </c>
      <c r="U84" s="64">
        <f>[1]H0215_1037000158513_12_69_0!M84*1.2</f>
        <v>0</v>
      </c>
      <c r="V84" s="64">
        <f>[1]H0215_1037000158513_12_69_0!N84*1.2</f>
        <v>0</v>
      </c>
      <c r="W84" s="64">
        <f>[1]H0215_1037000158513_12_69_0!O84*1.2</f>
        <v>0</v>
      </c>
      <c r="X84" s="64">
        <v>0</v>
      </c>
      <c r="Y84" s="64">
        <f>[1]H0215_1037000158513_12_69_0!Q84*1.2</f>
        <v>0</v>
      </c>
      <c r="Z84" s="64">
        <v>0</v>
      </c>
      <c r="AA84" s="64">
        <f>[1]H0215_1037000158513_12_69_0!S84*1.2</f>
        <v>8.3150000039999998</v>
      </c>
      <c r="AB84" s="64">
        <v>8.3149999919999988</v>
      </c>
      <c r="AC84" s="64">
        <f>R84-T84</f>
        <v>-8.3149999919999988</v>
      </c>
      <c r="AD84" s="65">
        <f t="shared" si="54"/>
        <v>-1.2000000992884452E-8</v>
      </c>
      <c r="AE84" s="58">
        <f t="shared" si="5"/>
        <v>-1.4431751036815095E-9</v>
      </c>
      <c r="AF84" s="70" t="s">
        <v>41</v>
      </c>
    </row>
    <row r="85" spans="1:32" ht="31.5" x14ac:dyDescent="0.25">
      <c r="A85" s="59" t="s">
        <v>200</v>
      </c>
      <c r="B85" s="60" t="s">
        <v>201</v>
      </c>
      <c r="C85" s="61" t="s">
        <v>202</v>
      </c>
      <c r="D85" s="61"/>
      <c r="E85" s="61"/>
      <c r="F85" s="62"/>
      <c r="G85" s="62"/>
      <c r="H85" s="62"/>
      <c r="I85" s="62"/>
      <c r="J85" s="62"/>
      <c r="K85" s="62"/>
      <c r="L85" s="62"/>
      <c r="M85" s="62"/>
      <c r="N85" s="62"/>
      <c r="O85" s="63"/>
      <c r="P85" s="64">
        <v>2.9049999999999998</v>
      </c>
      <c r="Q85" s="64">
        <v>0</v>
      </c>
      <c r="R85" s="64">
        <v>0</v>
      </c>
      <c r="S85" s="64">
        <f t="shared" si="52"/>
        <v>2.9049999959999995</v>
      </c>
      <c r="T85" s="64">
        <f t="shared" si="52"/>
        <v>2.5400000039999999</v>
      </c>
      <c r="U85" s="64">
        <f>[1]H0215_1037000158513_12_69_0!M85*1.2</f>
        <v>0</v>
      </c>
      <c r="V85" s="64">
        <f>[1]H0215_1037000158513_12_69_0!N85*1.2</f>
        <v>0</v>
      </c>
      <c r="W85" s="64">
        <f>[1]H0215_1037000158513_12_69_0!O85*1.2</f>
        <v>0</v>
      </c>
      <c r="X85" s="64">
        <v>0</v>
      </c>
      <c r="Y85" s="64">
        <f>[1]H0215_1037000158513_12_69_0!Q85*1.2</f>
        <v>0</v>
      </c>
      <c r="Z85" s="64">
        <v>0</v>
      </c>
      <c r="AA85" s="64">
        <f>[1]H0215_1037000158513_12_69_0!S85*1.2</f>
        <v>2.9049999959999995</v>
      </c>
      <c r="AB85" s="64">
        <v>2.5400000039999999</v>
      </c>
      <c r="AC85" s="64">
        <f t="shared" ref="AC85:AC87" si="56">R85-T85</f>
        <v>-2.5400000039999999</v>
      </c>
      <c r="AD85" s="65">
        <f t="shared" si="54"/>
        <v>-0.36499999199999955</v>
      </c>
      <c r="AE85" s="58">
        <f t="shared" si="5"/>
        <v>-0.12564543631758396</v>
      </c>
      <c r="AF85" s="71" t="s">
        <v>126</v>
      </c>
    </row>
    <row r="86" spans="1:32" ht="31.5" x14ac:dyDescent="0.25">
      <c r="A86" s="59" t="s">
        <v>203</v>
      </c>
      <c r="B86" s="60" t="s">
        <v>204</v>
      </c>
      <c r="C86" s="61" t="s">
        <v>205</v>
      </c>
      <c r="D86" s="61"/>
      <c r="E86" s="61"/>
      <c r="F86" s="62"/>
      <c r="G86" s="62"/>
      <c r="H86" s="62"/>
      <c r="I86" s="62"/>
      <c r="J86" s="62"/>
      <c r="K86" s="62"/>
      <c r="L86" s="62"/>
      <c r="M86" s="62"/>
      <c r="N86" s="62"/>
      <c r="O86" s="63"/>
      <c r="P86" s="64">
        <v>1.358388012</v>
      </c>
      <c r="Q86" s="64">
        <v>0</v>
      </c>
      <c r="R86" s="64">
        <v>0</v>
      </c>
      <c r="S86" s="64">
        <f t="shared" si="52"/>
        <v>1.358388012</v>
      </c>
      <c r="T86" s="64">
        <f t="shared" si="52"/>
        <v>1.3383880079999999</v>
      </c>
      <c r="U86" s="64">
        <f>[1]H0215_1037000158513_12_69_0!M86*1.2</f>
        <v>0</v>
      </c>
      <c r="V86" s="64">
        <f>[1]H0215_1037000158513_12_69_0!N86*1.2</f>
        <v>0</v>
      </c>
      <c r="W86" s="64">
        <f>[1]H0215_1037000158513_12_69_0!O86*1.2</f>
        <v>0</v>
      </c>
      <c r="X86" s="64">
        <v>0</v>
      </c>
      <c r="Y86" s="64">
        <f>[1]H0215_1037000158513_12_69_0!Q86*1.2</f>
        <v>0</v>
      </c>
      <c r="Z86" s="64">
        <v>0</v>
      </c>
      <c r="AA86" s="64">
        <f>[1]H0215_1037000158513_12_69_0!S86*1.2</f>
        <v>1.358388012</v>
      </c>
      <c r="AB86" s="64">
        <v>1.3383880079999999</v>
      </c>
      <c r="AC86" s="64">
        <f t="shared" si="56"/>
        <v>-1.3383880079999999</v>
      </c>
      <c r="AD86" s="65">
        <f t="shared" si="54"/>
        <v>-2.0000004000000127E-2</v>
      </c>
      <c r="AE86" s="58">
        <f t="shared" ref="AE86:AE88" si="57">IFERROR((AD86)/(U86+W86+Y86+AA86),"нд")</f>
        <v>-1.4723336648527582E-2</v>
      </c>
      <c r="AF86" s="70" t="s">
        <v>41</v>
      </c>
    </row>
    <row r="87" spans="1:32" ht="249" customHeight="1" x14ac:dyDescent="0.25">
      <c r="A87" s="59" t="s">
        <v>206</v>
      </c>
      <c r="B87" s="60" t="s">
        <v>207</v>
      </c>
      <c r="C87" s="61" t="s">
        <v>208</v>
      </c>
      <c r="D87" s="61"/>
      <c r="E87" s="61"/>
      <c r="F87" s="62"/>
      <c r="G87" s="62"/>
      <c r="H87" s="62"/>
      <c r="I87" s="62"/>
      <c r="J87" s="62"/>
      <c r="K87" s="62"/>
      <c r="L87" s="62"/>
      <c r="M87" s="62"/>
      <c r="N87" s="62"/>
      <c r="O87" s="63"/>
      <c r="P87" s="64">
        <v>63.124978295999995</v>
      </c>
      <c r="Q87" s="64">
        <v>0</v>
      </c>
      <c r="R87" s="64">
        <v>0</v>
      </c>
      <c r="S87" s="64">
        <f t="shared" si="52"/>
        <v>63.124978295999995</v>
      </c>
      <c r="T87" s="64">
        <f t="shared" si="52"/>
        <v>1.9831221719999998</v>
      </c>
      <c r="U87" s="64">
        <f>[1]H0215_1037000158513_12_69_0!M87*1.2</f>
        <v>0</v>
      </c>
      <c r="V87" s="64">
        <f>[1]H0215_1037000158513_12_69_0!N87*1.2</f>
        <v>0</v>
      </c>
      <c r="W87" s="64">
        <f>[1]H0215_1037000158513_12_69_0!O87*1.2</f>
        <v>0</v>
      </c>
      <c r="X87" s="64">
        <v>0</v>
      </c>
      <c r="Y87" s="64">
        <f>[1]H0215_1037000158513_12_69_0!Q87*1.2</f>
        <v>0</v>
      </c>
      <c r="Z87" s="64">
        <v>0</v>
      </c>
      <c r="AA87" s="64">
        <f>[1]H0215_1037000158513_12_69_0!S87*1.2</f>
        <v>63.124978295999995</v>
      </c>
      <c r="AB87" s="64">
        <v>1.9831221719999998</v>
      </c>
      <c r="AC87" s="64">
        <f t="shared" si="56"/>
        <v>-1.9831221719999998</v>
      </c>
      <c r="AD87" s="65">
        <f t="shared" si="54"/>
        <v>-61.141856123999993</v>
      </c>
      <c r="AE87" s="58">
        <f t="shared" si="57"/>
        <v>-0.96858419241427818</v>
      </c>
      <c r="AF87" s="68" t="s">
        <v>209</v>
      </c>
    </row>
    <row r="88" spans="1:32" ht="63" x14ac:dyDescent="0.25">
      <c r="A88" s="59" t="s">
        <v>210</v>
      </c>
      <c r="B88" s="60" t="s">
        <v>211</v>
      </c>
      <c r="C88" s="61" t="s">
        <v>212</v>
      </c>
      <c r="D88" s="61" t="str">
        <f t="shared" si="49"/>
        <v>Е_0000007038</v>
      </c>
      <c r="E88" s="61" t="s">
        <v>98</v>
      </c>
      <c r="F88" s="69" t="s">
        <v>99</v>
      </c>
      <c r="G88" s="69" t="s">
        <v>99</v>
      </c>
      <c r="H88" s="69" t="s">
        <v>99</v>
      </c>
      <c r="I88" s="69" t="s">
        <v>99</v>
      </c>
      <c r="J88" s="69" t="s">
        <v>99</v>
      </c>
      <c r="K88" s="69" t="s">
        <v>99</v>
      </c>
      <c r="L88" s="69" t="s">
        <v>213</v>
      </c>
      <c r="M88" s="69" t="s">
        <v>99</v>
      </c>
      <c r="N88" s="69" t="s">
        <v>214</v>
      </c>
      <c r="O88" s="63">
        <v>4.8</v>
      </c>
      <c r="P88" s="64">
        <v>2.4</v>
      </c>
      <c r="Q88" s="64">
        <v>0</v>
      </c>
      <c r="R88" s="64">
        <f t="shared" si="51"/>
        <v>2.4</v>
      </c>
      <c r="S88" s="64">
        <f t="shared" si="52"/>
        <v>2.4</v>
      </c>
      <c r="T88" s="64">
        <f t="shared" si="52"/>
        <v>2.4</v>
      </c>
      <c r="U88" s="64">
        <f>[1]H0215_1037000158513_12_69_0!M88</f>
        <v>0</v>
      </c>
      <c r="V88" s="64">
        <f>[1]H0215_1037000158513_12_69_0!N88*1.2</f>
        <v>0</v>
      </c>
      <c r="W88" s="64">
        <f>[1]H0215_1037000158513_12_69_0!O88</f>
        <v>0</v>
      </c>
      <c r="X88" s="64">
        <v>0</v>
      </c>
      <c r="Y88" s="64">
        <f>[1]H0215_1037000158513_12_69_0!Q88</f>
        <v>0</v>
      </c>
      <c r="Z88" s="64">
        <f>[1]H0215_1037000158513_12_69_0!R88*1.2</f>
        <v>2.4</v>
      </c>
      <c r="AA88" s="64">
        <f>[1]H0215_1037000158513_12_69_0!S88*1.2</f>
        <v>2.4</v>
      </c>
      <c r="AB88" s="64">
        <v>0</v>
      </c>
      <c r="AC88" s="64">
        <f t="shared" si="53"/>
        <v>0</v>
      </c>
      <c r="AD88" s="65">
        <f t="shared" si="54"/>
        <v>0</v>
      </c>
      <c r="AE88" s="58">
        <f t="shared" si="57"/>
        <v>0</v>
      </c>
      <c r="AF88" s="70" t="s">
        <v>41</v>
      </c>
    </row>
    <row r="89" spans="1:32" ht="15.75" x14ac:dyDescent="0.25">
      <c r="A89" s="74"/>
      <c r="B89" s="75"/>
    </row>
    <row r="91" spans="1:32" ht="18.75" customHeight="1" x14ac:dyDescent="0.25">
      <c r="B91" s="80" t="s">
        <v>215</v>
      </c>
      <c r="C91" s="81"/>
      <c r="D91" s="82"/>
      <c r="E91" s="82"/>
      <c r="F91" s="82"/>
      <c r="G91" s="82"/>
      <c r="H91" s="82"/>
      <c r="I91" s="83" t="s">
        <v>216</v>
      </c>
      <c r="J91" s="83"/>
      <c r="K91" s="83"/>
      <c r="L91" s="83"/>
      <c r="M91" s="83"/>
    </row>
    <row r="92" spans="1:32" ht="18.75" x14ac:dyDescent="0.25">
      <c r="B92" s="80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</row>
    <row r="93" spans="1:32" ht="18.75" customHeight="1" x14ac:dyDescent="0.25">
      <c r="B93" s="83" t="s">
        <v>217</v>
      </c>
      <c r="C93" s="83"/>
      <c r="D93" s="82"/>
      <c r="E93" s="82"/>
      <c r="F93" s="82"/>
      <c r="G93" s="82"/>
      <c r="H93" s="82"/>
      <c r="I93" s="83" t="s">
        <v>218</v>
      </c>
      <c r="J93" s="83"/>
      <c r="K93" s="83"/>
      <c r="L93" s="83"/>
      <c r="M93" s="83"/>
    </row>
    <row r="94" spans="1:32" ht="18.75" x14ac:dyDescent="0.25">
      <c r="B94" s="80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</row>
    <row r="95" spans="1:32" ht="56.25" customHeight="1" x14ac:dyDescent="0.25">
      <c r="B95" s="80" t="s">
        <v>219</v>
      </c>
      <c r="C95" s="81"/>
      <c r="D95" s="82"/>
      <c r="E95" s="82"/>
      <c r="F95" s="82"/>
      <c r="G95" s="82"/>
      <c r="H95" s="82"/>
      <c r="I95" s="83" t="s">
        <v>220</v>
      </c>
      <c r="J95" s="83"/>
      <c r="K95" s="83"/>
      <c r="L95" s="83"/>
      <c r="M95" s="83"/>
    </row>
  </sheetData>
  <autoFilter ref="A20:AF88"/>
  <mergeCells count="31">
    <mergeCell ref="AE18:AE19"/>
    <mergeCell ref="I91:M91"/>
    <mergeCell ref="B93:C93"/>
    <mergeCell ref="I93:M93"/>
    <mergeCell ref="I95:M95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19685039370078741" right="0.19685039370078741" top="0.19685039370078741" bottom="0.19685039370078741" header="0.27559055118110237" footer="7.874015748031496E-2"/>
  <pageSetup paperSize="8" scale="1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H0215_1037000158513_10_69_0</vt:lpstr>
      <vt:lpstr>H0215_1037000158513_10_69_0!Заголовки_для_печати</vt:lpstr>
      <vt:lpstr>H0215_1037000158513_10_69_0!Область_печати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2023-02-14T08:08:30Z</dcterms:created>
  <dcterms:modified xsi:type="dcterms:W3CDTF">2023-02-14T08:09:04Z</dcterms:modified>
</cp:coreProperties>
</file>