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2_69_0" sheetId="1" r:id="rId1"/>
  </sheets>
  <externalReferences>
    <externalReference r:id="rId2"/>
  </externalReferences>
  <definedNames>
    <definedName name="_xlnm._FilterDatabase" localSheetId="0" hidden="1">H0215_1037000158513_12_69_0!$A$20:$BF$90</definedName>
    <definedName name="Z_5D1DDB92_E2F2_4E40_9215_C70ED035E1A7_.wvu.FilterData" localSheetId="0" hidden="1">H0215_1037000158513_12_69_0!$A$20:$BF$90</definedName>
    <definedName name="Z_5D1DDB92_E2F2_4E40_9215_C70ED035E1A7_.wvu.PrintArea" localSheetId="0" hidden="1">H0215_1037000158513_12_69_0!$A$1:$Y$94</definedName>
    <definedName name="Z_5D1DDB92_E2F2_4E40_9215_C70ED035E1A7_.wvu.PrintTitles" localSheetId="0" hidden="1">H0215_1037000158513_12_69_0!$17:$20</definedName>
    <definedName name="Z_7827CC47_A8A6_411C_BB9A_80AEDD4B0446_.wvu.FilterData" localSheetId="0" hidden="1">H0215_1037000158513_12_69_0!$A$20:$BF$90</definedName>
    <definedName name="Z_7827CC47_A8A6_411C_BB9A_80AEDD4B0446_.wvu.PrintArea" localSheetId="0" hidden="1">H0215_1037000158513_12_69_0!$A$1:$Y$94</definedName>
    <definedName name="Z_7827CC47_A8A6_411C_BB9A_80AEDD4B0446_.wvu.PrintTitles" localSheetId="0" hidden="1">H0215_1037000158513_12_69_0!$17:$20</definedName>
    <definedName name="Z_CC8D8187_1C1A_4B5A_8379_9BC55DBCD747_.wvu.FilterData" localSheetId="0" hidden="1">H0215_1037000158513_12_69_0!$A$20:$BF$90</definedName>
    <definedName name="_xlnm.Print_Titles" localSheetId="0">H0215_1037000158513_12_69_0!$17:$20</definedName>
    <definedName name="_xlnm.Print_Area" localSheetId="0">H0215_1037000158513_12_69_0!$A$1:$Y$94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8" i="1" l="1"/>
  <c r="T88" i="1"/>
  <c r="S88" i="1"/>
  <c r="Q88" i="1"/>
  <c r="K88" i="1" s="1"/>
  <c r="O88" i="1"/>
  <c r="N88" i="1"/>
  <c r="M88" i="1"/>
  <c r="L88" i="1"/>
  <c r="U88" i="1" s="1"/>
  <c r="Y87" i="1"/>
  <c r="Q87" i="1"/>
  <c r="O87" i="1"/>
  <c r="W87" i="1" s="1"/>
  <c r="X87" i="1" s="1"/>
  <c r="N87" i="1"/>
  <c r="L87" i="1" s="1"/>
  <c r="M87" i="1"/>
  <c r="K87" i="1"/>
  <c r="Y86" i="1"/>
  <c r="T86" i="1"/>
  <c r="Q86" i="1"/>
  <c r="O86" i="1"/>
  <c r="N86" i="1"/>
  <c r="W86" i="1" s="1"/>
  <c r="X86" i="1" s="1"/>
  <c r="M86" i="1"/>
  <c r="K86" i="1"/>
  <c r="Y85" i="1"/>
  <c r="T85" i="1"/>
  <c r="Q85" i="1"/>
  <c r="O85" i="1"/>
  <c r="N85" i="1"/>
  <c r="W85" i="1" s="1"/>
  <c r="X85" i="1" s="1"/>
  <c r="M85" i="1"/>
  <c r="K85" i="1"/>
  <c r="Y84" i="1"/>
  <c r="T84" i="1"/>
  <c r="Q84" i="1"/>
  <c r="O84" i="1"/>
  <c r="N84" i="1"/>
  <c r="W84" i="1" s="1"/>
  <c r="X84" i="1" s="1"/>
  <c r="M84" i="1"/>
  <c r="K84" i="1"/>
  <c r="Y83" i="1"/>
  <c r="T83" i="1"/>
  <c r="Q83" i="1"/>
  <c r="O83" i="1"/>
  <c r="N83" i="1"/>
  <c r="W83" i="1" s="1"/>
  <c r="X83" i="1" s="1"/>
  <c r="M83" i="1"/>
  <c r="K83" i="1"/>
  <c r="Y82" i="1"/>
  <c r="T82" i="1"/>
  <c r="Q82" i="1"/>
  <c r="O82" i="1"/>
  <c r="N82" i="1"/>
  <c r="W82" i="1" s="1"/>
  <c r="X82" i="1" s="1"/>
  <c r="M82" i="1"/>
  <c r="K82" i="1"/>
  <c r="T81" i="1"/>
  <c r="S81" i="1"/>
  <c r="Q81" i="1"/>
  <c r="O81" i="1"/>
  <c r="N81" i="1"/>
  <c r="W81" i="1" s="1"/>
  <c r="X81" i="1" s="1"/>
  <c r="M81" i="1"/>
  <c r="K81" i="1"/>
  <c r="Y80" i="1"/>
  <c r="T80" i="1"/>
  <c r="Q80" i="1"/>
  <c r="O80" i="1"/>
  <c r="O79" i="1" s="1"/>
  <c r="N80" i="1"/>
  <c r="W80" i="1" s="1"/>
  <c r="X80" i="1" s="1"/>
  <c r="M80" i="1"/>
  <c r="K80" i="1"/>
  <c r="K79" i="1" s="1"/>
  <c r="K27" i="1" s="1"/>
  <c r="T79" i="1"/>
  <c r="S79" i="1"/>
  <c r="R79" i="1"/>
  <c r="Q79" i="1"/>
  <c r="Q27" i="1" s="1"/>
  <c r="P79" i="1"/>
  <c r="M79" i="1"/>
  <c r="M27" i="1" s="1"/>
  <c r="J79" i="1"/>
  <c r="I79" i="1"/>
  <c r="I27" i="1" s="1"/>
  <c r="H79" i="1"/>
  <c r="G79" i="1"/>
  <c r="F79" i="1"/>
  <c r="E79" i="1"/>
  <c r="E27" i="1" s="1"/>
  <c r="D79" i="1"/>
  <c r="X78" i="1"/>
  <c r="W78" i="1"/>
  <c r="Y77" i="1"/>
  <c r="U77" i="1"/>
  <c r="Q77" i="1"/>
  <c r="O77" i="1"/>
  <c r="N77" i="1"/>
  <c r="M77" i="1"/>
  <c r="L77" i="1"/>
  <c r="V77" i="1" s="1"/>
  <c r="Y76" i="1"/>
  <c r="T76" i="1"/>
  <c r="Q76" i="1"/>
  <c r="O76" i="1"/>
  <c r="N76" i="1"/>
  <c r="M76" i="1"/>
  <c r="K76" i="1" s="1"/>
  <c r="Y75" i="1"/>
  <c r="T75" i="1"/>
  <c r="T71" i="1" s="1"/>
  <c r="T25" i="1" s="1"/>
  <c r="Q75" i="1"/>
  <c r="O75" i="1"/>
  <c r="O71" i="1" s="1"/>
  <c r="O25" i="1" s="1"/>
  <c r="N75" i="1"/>
  <c r="M75" i="1"/>
  <c r="Y74" i="1"/>
  <c r="Q74" i="1"/>
  <c r="K74" i="1" s="1"/>
  <c r="O74" i="1"/>
  <c r="N74" i="1"/>
  <c r="M74" i="1"/>
  <c r="L74" i="1"/>
  <c r="Y73" i="1"/>
  <c r="S73" i="1"/>
  <c r="Q73" i="1"/>
  <c r="Q71" i="1" s="1"/>
  <c r="Q25" i="1" s="1"/>
  <c r="O73" i="1"/>
  <c r="N73" i="1"/>
  <c r="M73" i="1"/>
  <c r="L73" i="1"/>
  <c r="X72" i="1"/>
  <c r="W72" i="1"/>
  <c r="V72" i="1"/>
  <c r="L72" i="1"/>
  <c r="U72" i="1" s="1"/>
  <c r="K72" i="1"/>
  <c r="S71" i="1"/>
  <c r="R71" i="1"/>
  <c r="P71" i="1"/>
  <c r="P25" i="1" s="1"/>
  <c r="N71" i="1"/>
  <c r="J71" i="1"/>
  <c r="I71" i="1"/>
  <c r="H71" i="1"/>
  <c r="H25" i="1" s="1"/>
  <c r="G71" i="1"/>
  <c r="F71" i="1"/>
  <c r="E71" i="1"/>
  <c r="D71" i="1"/>
  <c r="D25" i="1" s="1"/>
  <c r="W70" i="1"/>
  <c r="X70" i="1" s="1"/>
  <c r="W69" i="1"/>
  <c r="X69" i="1" s="1"/>
  <c r="V68" i="1"/>
  <c r="U68" i="1"/>
  <c r="T68" i="1"/>
  <c r="S68" i="1"/>
  <c r="R68" i="1"/>
  <c r="Q68" i="1"/>
  <c r="P68" i="1"/>
  <c r="O68" i="1"/>
  <c r="N68" i="1"/>
  <c r="M68" i="1"/>
  <c r="W68" i="1" s="1"/>
  <c r="X68" i="1" s="1"/>
  <c r="L68" i="1"/>
  <c r="K68" i="1"/>
  <c r="J68" i="1"/>
  <c r="I68" i="1"/>
  <c r="H68" i="1"/>
  <c r="G68" i="1"/>
  <c r="F68" i="1"/>
  <c r="E68" i="1"/>
  <c r="D68" i="1"/>
  <c r="W67" i="1"/>
  <c r="X67" i="1" s="1"/>
  <c r="X66" i="1"/>
  <c r="W66" i="1"/>
  <c r="V65" i="1"/>
  <c r="U65" i="1"/>
  <c r="T65" i="1"/>
  <c r="S65" i="1"/>
  <c r="R65" i="1"/>
  <c r="Q65" i="1"/>
  <c r="P65" i="1"/>
  <c r="O65" i="1"/>
  <c r="N65" i="1"/>
  <c r="W65" i="1" s="1"/>
  <c r="X65" i="1" s="1"/>
  <c r="M65" i="1"/>
  <c r="L65" i="1"/>
  <c r="K65" i="1"/>
  <c r="J65" i="1"/>
  <c r="I65" i="1"/>
  <c r="H65" i="1"/>
  <c r="G65" i="1"/>
  <c r="F65" i="1"/>
  <c r="E65" i="1"/>
  <c r="D65" i="1"/>
  <c r="W64" i="1"/>
  <c r="X64" i="1" s="1"/>
  <c r="X63" i="1"/>
  <c r="W63" i="1"/>
  <c r="W62" i="1"/>
  <c r="X62" i="1" s="1"/>
  <c r="Y61" i="1"/>
  <c r="V61" i="1"/>
  <c r="V60" i="1" s="1"/>
  <c r="T61" i="1"/>
  <c r="N61" i="1"/>
  <c r="W61" i="1" s="1"/>
  <c r="X61" i="1" s="1"/>
  <c r="M61" i="1"/>
  <c r="L61" i="1"/>
  <c r="U61" i="1" s="1"/>
  <c r="U60" i="1" s="1"/>
  <c r="T60" i="1"/>
  <c r="S60" i="1"/>
  <c r="S54" i="1" s="1"/>
  <c r="R60" i="1"/>
  <c r="Q60" i="1"/>
  <c r="P60" i="1"/>
  <c r="O60" i="1"/>
  <c r="N60" i="1"/>
  <c r="J60" i="1"/>
  <c r="I60" i="1"/>
  <c r="H60" i="1"/>
  <c r="G60" i="1"/>
  <c r="G54" i="1" s="1"/>
  <c r="F60" i="1"/>
  <c r="E60" i="1"/>
  <c r="D60" i="1"/>
  <c r="X59" i="1"/>
  <c r="W59" i="1"/>
  <c r="W58" i="1"/>
  <c r="X58" i="1" s="1"/>
  <c r="X57" i="1"/>
  <c r="W57" i="1"/>
  <c r="S56" i="1"/>
  <c r="Q56" i="1"/>
  <c r="O56" i="1"/>
  <c r="O55" i="1" s="1"/>
  <c r="O54" i="1" s="1"/>
  <c r="N56" i="1"/>
  <c r="W56" i="1" s="1"/>
  <c r="X56" i="1" s="1"/>
  <c r="M56" i="1"/>
  <c r="K56" i="1"/>
  <c r="K55" i="1" s="1"/>
  <c r="T55" i="1"/>
  <c r="T54" i="1" s="1"/>
  <c r="S55" i="1"/>
  <c r="R55" i="1"/>
  <c r="Q55" i="1"/>
  <c r="Q54" i="1" s="1"/>
  <c r="P55" i="1"/>
  <c r="P54" i="1" s="1"/>
  <c r="M55" i="1"/>
  <c r="J55" i="1"/>
  <c r="I55" i="1"/>
  <c r="I54" i="1" s="1"/>
  <c r="H55" i="1"/>
  <c r="H54" i="1" s="1"/>
  <c r="G55" i="1"/>
  <c r="F55" i="1"/>
  <c r="E55" i="1"/>
  <c r="E54" i="1" s="1"/>
  <c r="D55" i="1"/>
  <c r="D54" i="1" s="1"/>
  <c r="R54" i="1"/>
  <c r="J54" i="1"/>
  <c r="F54" i="1"/>
  <c r="W53" i="1"/>
  <c r="X53" i="1" s="1"/>
  <c r="X52" i="1"/>
  <c r="W52" i="1"/>
  <c r="V51" i="1"/>
  <c r="U51" i="1"/>
  <c r="T51" i="1"/>
  <c r="S51" i="1"/>
  <c r="R51" i="1"/>
  <c r="Q51" i="1"/>
  <c r="P51" i="1"/>
  <c r="O51" i="1"/>
  <c r="W51" i="1" s="1"/>
  <c r="X51" i="1" s="1"/>
  <c r="N51" i="1"/>
  <c r="M51" i="1"/>
  <c r="L51" i="1"/>
  <c r="K51" i="1"/>
  <c r="J51" i="1"/>
  <c r="I51" i="1"/>
  <c r="H51" i="1"/>
  <c r="G51" i="1"/>
  <c r="F51" i="1"/>
  <c r="E51" i="1"/>
  <c r="D51" i="1"/>
  <c r="Y50" i="1"/>
  <c r="T50" i="1"/>
  <c r="Q50" i="1"/>
  <c r="O50" i="1"/>
  <c r="N50" i="1"/>
  <c r="M50" i="1"/>
  <c r="K50" i="1" s="1"/>
  <c r="K49" i="1" s="1"/>
  <c r="K47" i="1" s="1"/>
  <c r="T49" i="1"/>
  <c r="T47" i="1" s="1"/>
  <c r="S49" i="1"/>
  <c r="R49" i="1"/>
  <c r="Q49" i="1"/>
  <c r="P49" i="1"/>
  <c r="P47" i="1" s="1"/>
  <c r="O49" i="1"/>
  <c r="J49" i="1"/>
  <c r="I49" i="1"/>
  <c r="H49" i="1"/>
  <c r="H47" i="1" s="1"/>
  <c r="H46" i="1" s="1"/>
  <c r="G49" i="1"/>
  <c r="F49" i="1"/>
  <c r="E49" i="1"/>
  <c r="D49" i="1"/>
  <c r="D47" i="1" s="1"/>
  <c r="D46" i="1" s="1"/>
  <c r="D23" i="1" s="1"/>
  <c r="X48" i="1"/>
  <c r="S47" i="1"/>
  <c r="R47" i="1"/>
  <c r="R46" i="1" s="1"/>
  <c r="R23" i="1" s="1"/>
  <c r="Q47" i="1"/>
  <c r="Q46" i="1" s="1"/>
  <c r="O47" i="1"/>
  <c r="J47" i="1"/>
  <c r="J46" i="1" s="1"/>
  <c r="J23" i="1" s="1"/>
  <c r="I47" i="1"/>
  <c r="I46" i="1" s="1"/>
  <c r="G47" i="1"/>
  <c r="F47" i="1"/>
  <c r="E47" i="1"/>
  <c r="E46" i="1" s="1"/>
  <c r="E23" i="1" s="1"/>
  <c r="S46" i="1"/>
  <c r="S23" i="1" s="1"/>
  <c r="O46" i="1"/>
  <c r="O23" i="1" s="1"/>
  <c r="G46" i="1"/>
  <c r="G23" i="1" s="1"/>
  <c r="X45" i="1"/>
  <c r="W45" i="1"/>
  <c r="W44" i="1"/>
  <c r="X44" i="1" s="1"/>
  <c r="V43" i="1"/>
  <c r="U43" i="1"/>
  <c r="T43" i="1"/>
  <c r="S43" i="1"/>
  <c r="R43" i="1"/>
  <c r="Q43" i="1"/>
  <c r="P43" i="1"/>
  <c r="W43" i="1" s="1"/>
  <c r="X43" i="1" s="1"/>
  <c r="O43" i="1"/>
  <c r="N43" i="1"/>
  <c r="M43" i="1"/>
  <c r="L43" i="1"/>
  <c r="K43" i="1"/>
  <c r="J43" i="1"/>
  <c r="I43" i="1"/>
  <c r="H43" i="1"/>
  <c r="G43" i="1"/>
  <c r="F43" i="1"/>
  <c r="E43" i="1"/>
  <c r="D43" i="1"/>
  <c r="X42" i="1"/>
  <c r="W42" i="1"/>
  <c r="W41" i="1"/>
  <c r="X41" i="1" s="1"/>
  <c r="X40" i="1"/>
  <c r="W40" i="1"/>
  <c r="W39" i="1"/>
  <c r="X39" i="1" s="1"/>
  <c r="X38" i="1"/>
  <c r="W38" i="1"/>
  <c r="W37" i="1"/>
  <c r="X37" i="1" s="1"/>
  <c r="V36" i="1"/>
  <c r="U36" i="1"/>
  <c r="T36" i="1"/>
  <c r="S36" i="1"/>
  <c r="R36" i="1"/>
  <c r="Q36" i="1"/>
  <c r="P36" i="1"/>
  <c r="O36" i="1"/>
  <c r="N36" i="1"/>
  <c r="W36" i="1" s="1"/>
  <c r="X36" i="1" s="1"/>
  <c r="M36" i="1"/>
  <c r="L36" i="1"/>
  <c r="K36" i="1"/>
  <c r="J36" i="1"/>
  <c r="I36" i="1"/>
  <c r="H36" i="1"/>
  <c r="G36" i="1"/>
  <c r="F36" i="1"/>
  <c r="E36" i="1"/>
  <c r="D36" i="1"/>
  <c r="W35" i="1"/>
  <c r="X35" i="1" s="1"/>
  <c r="X34" i="1"/>
  <c r="W34" i="1"/>
  <c r="V33" i="1"/>
  <c r="V28" i="1" s="1"/>
  <c r="V22" i="1" s="1"/>
  <c r="U33" i="1"/>
  <c r="T33" i="1"/>
  <c r="S33" i="1"/>
  <c r="R33" i="1"/>
  <c r="Q33" i="1"/>
  <c r="P33" i="1"/>
  <c r="O33" i="1"/>
  <c r="N33" i="1"/>
  <c r="W33" i="1" s="1"/>
  <c r="X33" i="1" s="1"/>
  <c r="M33" i="1"/>
  <c r="L33" i="1"/>
  <c r="K33" i="1"/>
  <c r="J33" i="1"/>
  <c r="I33" i="1"/>
  <c r="H33" i="1"/>
  <c r="G33" i="1"/>
  <c r="F33" i="1"/>
  <c r="F28" i="1" s="1"/>
  <c r="F22" i="1" s="1"/>
  <c r="E33" i="1"/>
  <c r="D33" i="1"/>
  <c r="W32" i="1"/>
  <c r="X32" i="1" s="1"/>
  <c r="X31" i="1"/>
  <c r="W31" i="1"/>
  <c r="W30" i="1"/>
  <c r="X30" i="1" s="1"/>
  <c r="V29" i="1"/>
  <c r="U29" i="1"/>
  <c r="U28" i="1" s="1"/>
  <c r="U22" i="1" s="1"/>
  <c r="T29" i="1"/>
  <c r="S29" i="1"/>
  <c r="R29" i="1"/>
  <c r="Q29" i="1"/>
  <c r="Q28" i="1" s="1"/>
  <c r="Q22" i="1" s="1"/>
  <c r="Q21" i="1" s="1"/>
  <c r="P29" i="1"/>
  <c r="O29" i="1"/>
  <c r="N29" i="1"/>
  <c r="M29" i="1"/>
  <c r="M28" i="1" s="1"/>
  <c r="L29" i="1"/>
  <c r="K29" i="1"/>
  <c r="J29" i="1"/>
  <c r="I29" i="1"/>
  <c r="I28" i="1" s="1"/>
  <c r="I22" i="1" s="1"/>
  <c r="I21" i="1" s="1"/>
  <c r="H29" i="1"/>
  <c r="G29" i="1"/>
  <c r="F29" i="1"/>
  <c r="E29" i="1"/>
  <c r="E28" i="1" s="1"/>
  <c r="E22" i="1" s="1"/>
  <c r="E21" i="1" s="1"/>
  <c r="D29" i="1"/>
  <c r="S28" i="1"/>
  <c r="R28" i="1"/>
  <c r="O28" i="1"/>
  <c r="K28" i="1"/>
  <c r="J28" i="1"/>
  <c r="J22" i="1" s="1"/>
  <c r="G28" i="1"/>
  <c r="T27" i="1"/>
  <c r="S27" i="1"/>
  <c r="R27" i="1"/>
  <c r="P27" i="1"/>
  <c r="O27" i="1"/>
  <c r="J27" i="1"/>
  <c r="H27" i="1"/>
  <c r="G27" i="1"/>
  <c r="F27" i="1"/>
  <c r="D27" i="1"/>
  <c r="V26" i="1"/>
  <c r="U26" i="1"/>
  <c r="T26" i="1"/>
  <c r="S26" i="1"/>
  <c r="R26" i="1"/>
  <c r="Q26" i="1"/>
  <c r="P26" i="1"/>
  <c r="W26" i="1" s="1"/>
  <c r="X26" i="1" s="1"/>
  <c r="O26" i="1"/>
  <c r="N26" i="1"/>
  <c r="M26" i="1"/>
  <c r="L26" i="1"/>
  <c r="K26" i="1"/>
  <c r="J26" i="1"/>
  <c r="I26" i="1"/>
  <c r="H26" i="1"/>
  <c r="G26" i="1"/>
  <c r="F26" i="1"/>
  <c r="E26" i="1"/>
  <c r="D26" i="1"/>
  <c r="S25" i="1"/>
  <c r="R25" i="1"/>
  <c r="N25" i="1"/>
  <c r="J25" i="1"/>
  <c r="I25" i="1"/>
  <c r="G25" i="1"/>
  <c r="F25" i="1"/>
  <c r="E25" i="1"/>
  <c r="W24" i="1"/>
  <c r="X24" i="1" s="1"/>
  <c r="D24" i="1"/>
  <c r="Q23" i="1"/>
  <c r="I23" i="1"/>
  <c r="H23" i="1"/>
  <c r="S22" i="1"/>
  <c r="R22" i="1"/>
  <c r="O22" i="1"/>
  <c r="M22" i="1"/>
  <c r="K22" i="1"/>
  <c r="G22" i="1"/>
  <c r="S21" i="1"/>
  <c r="O21" i="1"/>
  <c r="G21" i="1"/>
  <c r="R21" i="1" l="1"/>
  <c r="J21" i="1"/>
  <c r="W50" i="1"/>
  <c r="X50" i="1" s="1"/>
  <c r="L50" i="1"/>
  <c r="N49" i="1"/>
  <c r="V73" i="1"/>
  <c r="U73" i="1"/>
  <c r="V74" i="1"/>
  <c r="U74" i="1"/>
  <c r="W29" i="1"/>
  <c r="X29" i="1" s="1"/>
  <c r="F46" i="1"/>
  <c r="F23" i="1" s="1"/>
  <c r="F21" i="1" s="1"/>
  <c r="P46" i="1"/>
  <c r="P23" i="1" s="1"/>
  <c r="T46" i="1"/>
  <c r="T23" i="1" s="1"/>
  <c r="M54" i="1"/>
  <c r="K61" i="1"/>
  <c r="K60" i="1" s="1"/>
  <c r="M60" i="1"/>
  <c r="W60" i="1" s="1"/>
  <c r="X60" i="1" s="1"/>
  <c r="K73" i="1"/>
  <c r="W88" i="1"/>
  <c r="X88" i="1" s="1"/>
  <c r="W73" i="1"/>
  <c r="X73" i="1" s="1"/>
  <c r="W74" i="1"/>
  <c r="X74" i="1" s="1"/>
  <c r="W76" i="1"/>
  <c r="X76" i="1" s="1"/>
  <c r="L76" i="1"/>
  <c r="W77" i="1"/>
  <c r="X77" i="1" s="1"/>
  <c r="K77" i="1"/>
  <c r="V87" i="1"/>
  <c r="U87" i="1"/>
  <c r="V88" i="1"/>
  <c r="K54" i="1"/>
  <c r="K46" i="1" s="1"/>
  <c r="K23" i="1" s="1"/>
  <c r="N28" i="1"/>
  <c r="D28" i="1"/>
  <c r="D22" i="1" s="1"/>
  <c r="D21" i="1" s="1"/>
  <c r="H28" i="1"/>
  <c r="H22" i="1" s="1"/>
  <c r="H21" i="1" s="1"/>
  <c r="L28" i="1"/>
  <c r="L22" i="1" s="1"/>
  <c r="P28" i="1"/>
  <c r="P22" i="1" s="1"/>
  <c r="P21" i="1" s="1"/>
  <c r="T28" i="1"/>
  <c r="T22" i="1" s="1"/>
  <c r="T21" i="1" s="1"/>
  <c r="K75" i="1"/>
  <c r="M71" i="1"/>
  <c r="M25" i="1" s="1"/>
  <c r="W25" i="1" s="1"/>
  <c r="X25" i="1" s="1"/>
  <c r="W75" i="1"/>
  <c r="X75" i="1" s="1"/>
  <c r="L75" i="1"/>
  <c r="M49" i="1"/>
  <c r="M47" i="1" s="1"/>
  <c r="N55" i="1"/>
  <c r="L56" i="1"/>
  <c r="L60" i="1"/>
  <c r="N79" i="1"/>
  <c r="L80" i="1"/>
  <c r="L81" i="1"/>
  <c r="L82" i="1"/>
  <c r="L83" i="1"/>
  <c r="L84" i="1"/>
  <c r="L85" i="1"/>
  <c r="L86" i="1"/>
  <c r="U83" i="1" l="1"/>
  <c r="V83" i="1"/>
  <c r="N27" i="1"/>
  <c r="W27" i="1" s="1"/>
  <c r="X27" i="1" s="1"/>
  <c r="W79" i="1"/>
  <c r="X79" i="1" s="1"/>
  <c r="M46" i="1"/>
  <c r="M23" i="1" s="1"/>
  <c r="M21" i="1" s="1"/>
  <c r="W71" i="1"/>
  <c r="X71" i="1" s="1"/>
  <c r="V50" i="1"/>
  <c r="V49" i="1" s="1"/>
  <c r="V47" i="1" s="1"/>
  <c r="V46" i="1" s="1"/>
  <c r="V23" i="1" s="1"/>
  <c r="L49" i="1"/>
  <c r="L47" i="1" s="1"/>
  <c r="U50" i="1"/>
  <c r="U49" i="1" s="1"/>
  <c r="U47" i="1" s="1"/>
  <c r="U86" i="1"/>
  <c r="V86" i="1"/>
  <c r="U82" i="1"/>
  <c r="V82" i="1"/>
  <c r="V75" i="1"/>
  <c r="V71" i="1" s="1"/>
  <c r="V25" i="1" s="1"/>
  <c r="U75" i="1"/>
  <c r="U71" i="1" s="1"/>
  <c r="U25" i="1" s="1"/>
  <c r="L71" i="1"/>
  <c r="L25" i="1" s="1"/>
  <c r="V76" i="1"/>
  <c r="U76" i="1"/>
  <c r="U84" i="1"/>
  <c r="V84" i="1"/>
  <c r="U80" i="1"/>
  <c r="L79" i="1"/>
  <c r="L27" i="1" s="1"/>
  <c r="V80" i="1"/>
  <c r="V79" i="1" s="1"/>
  <c r="V27" i="1" s="1"/>
  <c r="W55" i="1"/>
  <c r="X55" i="1" s="1"/>
  <c r="N54" i="1"/>
  <c r="W54" i="1" s="1"/>
  <c r="X54" i="1" s="1"/>
  <c r="U85" i="1"/>
  <c r="V85" i="1"/>
  <c r="V81" i="1"/>
  <c r="U81" i="1"/>
  <c r="U56" i="1"/>
  <c r="U55" i="1" s="1"/>
  <c r="U54" i="1" s="1"/>
  <c r="L55" i="1"/>
  <c r="L54" i="1" s="1"/>
  <c r="V56" i="1"/>
  <c r="V55" i="1" s="1"/>
  <c r="V54" i="1" s="1"/>
  <c r="W28" i="1"/>
  <c r="X28" i="1" s="1"/>
  <c r="N22" i="1"/>
  <c r="K71" i="1"/>
  <c r="K25" i="1" s="1"/>
  <c r="K21" i="1" s="1"/>
  <c r="W49" i="1"/>
  <c r="X49" i="1" s="1"/>
  <c r="N47" i="1"/>
  <c r="U79" i="1" l="1"/>
  <c r="U27" i="1" s="1"/>
  <c r="U46" i="1"/>
  <c r="U23" i="1" s="1"/>
  <c r="U21" i="1" s="1"/>
  <c r="N46" i="1"/>
  <c r="W47" i="1"/>
  <c r="X47" i="1" s="1"/>
  <c r="L46" i="1"/>
  <c r="L23" i="1" s="1"/>
  <c r="L21" i="1" s="1"/>
  <c r="V21" i="1"/>
  <c r="W22" i="1"/>
  <c r="X22" i="1" s="1"/>
  <c r="W46" i="1" l="1"/>
  <c r="X46" i="1" s="1"/>
  <c r="N23" i="1"/>
  <c r="W23" i="1" l="1"/>
  <c r="X23" i="1" s="1"/>
  <c r="N21" i="1"/>
  <c r="W21" i="1" s="1"/>
  <c r="X21" i="1" s="1"/>
</calcChain>
</file>

<file path=xl/sharedStrings.xml><?xml version="1.0" encoding="utf-8"?>
<sst xmlns="http://schemas.openxmlformats.org/spreadsheetml/2006/main" count="378" uniqueCount="205">
  <si>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</si>
  <si>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</si>
  <si>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</si>
  <si>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</si>
  <si>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IV квартал 2022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</si>
  <si>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</si>
  <si>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</si>
  <si>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</si>
  <si>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</si>
  <si>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</si>
  <si>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</si>
  <si>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</si>
  <si>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</si>
  <si>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</si>
  <si>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01.01.2022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</si>
  <si>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</si>
  <si>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</si>
  <si>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</si>
  <si>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2022, млн рублей (без НДС)</t>
  </si>
  <si>
    <t>Освоение капитальных вложений года 2022,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</si>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</sst>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1" fillId="0" borderId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3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4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 wrapText="1"/>
    </xf>
    <xf numFmtId="2" fontId="18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8" fillId="0" borderId="0" xfId="1" applyNumberFormat="1" applyFont="1" applyFill="1" applyAlignment="1">
      <alignment horizontal="center"/>
    </xf>
    <xf numFmtId="165" fontId="20" fillId="2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left" vertical="center" wrapText="1"/>
    </xf>
    <xf numFmtId="0" fontId="22" fillId="0" borderId="0" xfId="3" applyFont="1" applyFill="1" applyAlignment="1">
      <alignment vertical="center" wrapText="1"/>
    </xf>
    <xf numFmtId="164" fontId="22" fillId="0" borderId="0" xfId="3" applyNumberFormat="1" applyFont="1" applyFill="1" applyAlignment="1">
      <alignment vertical="center" wrapText="1"/>
    </xf>
    <xf numFmtId="0" fontId="22" fillId="0" borderId="0" xfId="3" applyFont="1" applyFill="1" applyAlignment="1">
      <alignment horizontal="left" vertical="center" wrapText="1"/>
    </xf>
    <xf numFmtId="164" fontId="22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Удешевление стоимости инвестиционного проекта за счет выполнения работ собственными силами</v>
          </cell>
        </row>
        <row r="61">
          <cell r="AF61" t="str">
            <v>Изменение цен по результатам закупочной процедуры</v>
          </cell>
        </row>
        <row r="73">
          <cell r="AF73" t="str">
            <v>Уточнение объемов работ при выполнении проектно-сметной документации</v>
          </cell>
        </row>
        <row r="74">
          <cell r="AF74" t="str">
            <v>нд</v>
          </cell>
        </row>
        <row r="75">
          <cell r="AF75" t="str">
            <v>нд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Изменение цен по результатам закупочной процедуры</v>
          </cell>
        </row>
        <row r="86">
          <cell r="AF86" t="str">
            <v>нд</v>
          </cell>
        </row>
        <row r="87">
          <cell r="AF87" t="str">
            <v>В связи с готовностью проектно-сметной документации 30.11.2022 года выполнение работ I этапа строительства, запланированного на 2022 год перененсено в планы производства работ на 2023 год. При этом Пунктом 1, Приказа ФАС от 20.05.2022 года №396/22 предусмотрено, что корректировка НВВ осуществляемая в связи с изменением (неисполнением) инвестиционной программы не применяется при установлении тарифов на услуги по передаче электрической энергии в 2022 и 2023 годах за неисполнение инвестиционной программы в 2022 году, с последующим учетом такой корректировки на 2025 год.</v>
          </cell>
        </row>
        <row r="88">
          <cell r="AF88" t="str">
            <v>нд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V52">
            <v>0</v>
          </cell>
          <cell r="BQ52">
            <v>8.1726547800000002</v>
          </cell>
        </row>
        <row r="58">
          <cell r="M58">
            <v>0.902084</v>
          </cell>
          <cell r="T58">
            <v>4.276229306666667</v>
          </cell>
          <cell r="AA58">
            <v>4.276229306666667</v>
          </cell>
          <cell r="AH58">
            <v>4.276229306666667</v>
          </cell>
          <cell r="AV58">
            <v>0.902084</v>
          </cell>
        </row>
        <row r="63">
          <cell r="M63">
            <v>0.1241939</v>
          </cell>
          <cell r="AV63">
            <v>0.1241939</v>
          </cell>
          <cell r="BQ63">
            <v>2.3866184499999998</v>
          </cell>
        </row>
        <row r="75">
          <cell r="M75">
            <v>0</v>
          </cell>
          <cell r="T75">
            <v>0</v>
          </cell>
          <cell r="AA75">
            <v>0</v>
          </cell>
          <cell r="AH75">
            <v>5.3957775000000003</v>
          </cell>
          <cell r="AV75">
            <v>0</v>
          </cell>
        </row>
        <row r="76">
          <cell r="M76">
            <v>0</v>
          </cell>
          <cell r="T76">
            <v>0</v>
          </cell>
          <cell r="AA76">
            <v>0</v>
          </cell>
          <cell r="AV76">
            <v>0</v>
          </cell>
        </row>
        <row r="77">
          <cell r="M77">
            <v>0</v>
          </cell>
          <cell r="T77">
            <v>0</v>
          </cell>
          <cell r="AA77">
            <v>0</v>
          </cell>
          <cell r="AV77">
            <v>0</v>
          </cell>
          <cell r="BQ77">
            <v>15.610890409999996</v>
          </cell>
        </row>
        <row r="78">
          <cell r="M78">
            <v>0</v>
          </cell>
          <cell r="T78">
            <v>0</v>
          </cell>
          <cell r="AA78">
            <v>0</v>
          </cell>
          <cell r="AV78">
            <v>0</v>
          </cell>
          <cell r="BQ78">
            <v>2.1901088799999999</v>
          </cell>
        </row>
        <row r="79">
          <cell r="M79">
            <v>0</v>
          </cell>
          <cell r="T79">
            <v>0</v>
          </cell>
          <cell r="AA79">
            <v>0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V82">
            <v>0</v>
          </cell>
          <cell r="BQ82">
            <v>1.6850000000000001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1.3295507200000001</v>
          </cell>
          <cell r="AV83">
            <v>0</v>
          </cell>
          <cell r="BQ83">
            <v>1.37235218</v>
          </cell>
        </row>
        <row r="84">
          <cell r="M84">
            <v>0</v>
          </cell>
          <cell r="T84">
            <v>0</v>
          </cell>
          <cell r="AA84">
            <v>0</v>
          </cell>
          <cell r="AV84">
            <v>0</v>
          </cell>
          <cell r="BQ84">
            <v>0.99883332999999996</v>
          </cell>
        </row>
        <row r="85">
          <cell r="M85">
            <v>0</v>
          </cell>
          <cell r="T85">
            <v>0</v>
          </cell>
          <cell r="AA85">
            <v>0</v>
          </cell>
          <cell r="AV85">
            <v>0</v>
          </cell>
          <cell r="BQ85">
            <v>4.07775</v>
          </cell>
        </row>
        <row r="86">
          <cell r="M86">
            <v>0</v>
          </cell>
          <cell r="T86">
            <v>0</v>
          </cell>
          <cell r="AA86">
            <v>0</v>
          </cell>
          <cell r="AV86">
            <v>0</v>
          </cell>
          <cell r="BQ86">
            <v>6.9291666599999999</v>
          </cell>
        </row>
        <row r="87">
          <cell r="M87">
            <v>0</v>
          </cell>
          <cell r="T87">
            <v>0</v>
          </cell>
          <cell r="AA87">
            <v>0</v>
          </cell>
          <cell r="AV87">
            <v>0</v>
          </cell>
          <cell r="BQ87">
            <v>2.1166666699999999</v>
          </cell>
        </row>
        <row r="88">
          <cell r="M88">
            <v>0</v>
          </cell>
          <cell r="T88">
            <v>0</v>
          </cell>
          <cell r="AA88">
            <v>0</v>
          </cell>
          <cell r="AV88">
            <v>0</v>
          </cell>
          <cell r="BQ88">
            <v>1.11532334</v>
          </cell>
        </row>
        <row r="89">
          <cell r="M89">
            <v>0</v>
          </cell>
          <cell r="T89">
            <v>0</v>
          </cell>
          <cell r="AA89">
            <v>0</v>
          </cell>
          <cell r="AV89">
            <v>0</v>
          </cell>
        </row>
        <row r="90">
          <cell r="M90">
            <v>0</v>
          </cell>
          <cell r="T90">
            <v>0</v>
          </cell>
          <cell r="AA90">
            <v>0</v>
          </cell>
          <cell r="AG90">
            <v>2</v>
          </cell>
          <cell r="AV90">
            <v>0</v>
          </cell>
          <cell r="BQ90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8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K27" sqref="K27"/>
    </sheetView>
  </sheetViews>
  <sheetFormatPr defaultRowHeight="12.75" outlineLevelRow="1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3" customWidth="1"/>
    <col min="6" max="8" width="16.28515625" style="26" hidden="1" customWidth="1"/>
    <col min="9" max="10" width="13.28515625" style="3" customWidth="1"/>
    <col min="11" max="11" width="15.140625" style="73" customWidth="1"/>
    <col min="12" max="12" width="16.140625" style="3" customWidth="1"/>
    <col min="13" max="15" width="11.85546875" style="3" customWidth="1"/>
    <col min="16" max="16" width="14.7109375" style="3" customWidth="1"/>
    <col min="17" max="19" width="11.85546875" style="3" customWidth="1"/>
    <col min="20" max="20" width="14.570312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>
      <c r="C8" s="25"/>
      <c r="E8" s="3"/>
      <c r="K8" s="3"/>
    </row>
    <row r="9" spans="1:58" ht="18.75" outlineLevel="1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>
      <c r="A21" s="57">
        <v>0</v>
      </c>
      <c r="B21" s="58" t="s">
        <v>48</v>
      </c>
      <c r="C21" s="57" t="s">
        <v>49</v>
      </c>
      <c r="D21" s="59">
        <f t="shared" ref="D21" si="0">SUM(D22:D27)</f>
        <v>58.302246994833553</v>
      </c>
      <c r="E21" s="59">
        <f t="shared" ref="E21:V21" si="1">SUM(E22:E27)</f>
        <v>112.99053651000001</v>
      </c>
      <c r="F21" s="60">
        <f t="shared" si="1"/>
        <v>0</v>
      </c>
      <c r="G21" s="60">
        <f t="shared" si="1"/>
        <v>0</v>
      </c>
      <c r="H21" s="60">
        <f t="shared" si="1"/>
        <v>159.12</v>
      </c>
      <c r="I21" s="59">
        <f t="shared" si="1"/>
        <v>31.311413715234856</v>
      </c>
      <c r="J21" s="59">
        <f t="shared" si="1"/>
        <v>300.46998747794004</v>
      </c>
      <c r="K21" s="59">
        <f t="shared" si="1"/>
        <v>175.86935953</v>
      </c>
      <c r="L21" s="59">
        <f t="shared" si="1"/>
        <v>124.92273624999999</v>
      </c>
      <c r="M21" s="59">
        <f t="shared" si="1"/>
        <v>3.6202940899999998</v>
      </c>
      <c r="N21" s="59">
        <f t="shared" si="1"/>
        <v>3.6202940899999998</v>
      </c>
      <c r="O21" s="59">
        <f t="shared" si="1"/>
        <v>13.344264313333333</v>
      </c>
      <c r="P21" s="59">
        <f t="shared" si="1"/>
        <v>24.772337409999999</v>
      </c>
      <c r="Q21" s="59">
        <f t="shared" si="1"/>
        <v>13.344264313333333</v>
      </c>
      <c r="R21" s="59">
        <f t="shared" si="1"/>
        <v>13.722759519999999</v>
      </c>
      <c r="S21" s="59">
        <f t="shared" si="1"/>
        <v>145.56053681333333</v>
      </c>
      <c r="T21" s="59">
        <f t="shared" si="1"/>
        <v>82.807345229999996</v>
      </c>
      <c r="U21" s="59">
        <f t="shared" si="1"/>
        <v>17.179882465234854</v>
      </c>
      <c r="V21" s="59">
        <f t="shared" si="1"/>
        <v>175.54725122794008</v>
      </c>
      <c r="W21" s="61">
        <f>(N21+P21+R21+T21)-(M21+O21+Q21+S21)</f>
        <v>-50.946623280000011</v>
      </c>
      <c r="X21" s="62">
        <f>IFERROR((W21)/(M21+O21+Q21+S21),"нд")</f>
        <v>-0.28968447611426867</v>
      </c>
      <c r="Y21" s="63" t="s">
        <v>50</v>
      </c>
      <c r="Z21" s="64"/>
      <c r="AA21" s="64"/>
    </row>
    <row r="22" spans="1:27" ht="15.75">
      <c r="A22" s="56" t="s">
        <v>51</v>
      </c>
      <c r="B22" s="65" t="s">
        <v>52</v>
      </c>
      <c r="C22" s="56" t="s">
        <v>49</v>
      </c>
      <c r="D22" s="61">
        <f t="shared" ref="D22:V22" si="2">SUM(D28)</f>
        <v>0</v>
      </c>
      <c r="E22" s="61">
        <f t="shared" si="2"/>
        <v>0</v>
      </c>
      <c r="F22" s="66">
        <f t="shared" si="2"/>
        <v>0</v>
      </c>
      <c r="G22" s="66">
        <f t="shared" si="2"/>
        <v>0</v>
      </c>
      <c r="H22" s="66">
        <f t="shared" si="2"/>
        <v>0</v>
      </c>
      <c r="I22" s="61">
        <f t="shared" si="2"/>
        <v>0</v>
      </c>
      <c r="J22" s="61">
        <f t="shared" si="2"/>
        <v>0</v>
      </c>
      <c r="K22" s="61">
        <f t="shared" si="2"/>
        <v>0</v>
      </c>
      <c r="L22" s="61">
        <f t="shared" si="2"/>
        <v>0</v>
      </c>
      <c r="M22" s="61">
        <f t="shared" si="2"/>
        <v>0</v>
      </c>
      <c r="N22" s="61">
        <f t="shared" si="2"/>
        <v>0</v>
      </c>
      <c r="O22" s="61">
        <f t="shared" si="2"/>
        <v>0</v>
      </c>
      <c r="P22" s="61">
        <f t="shared" si="2"/>
        <v>0</v>
      </c>
      <c r="Q22" s="61">
        <f t="shared" si="2"/>
        <v>0</v>
      </c>
      <c r="R22" s="61">
        <f t="shared" si="2"/>
        <v>0</v>
      </c>
      <c r="S22" s="61">
        <f t="shared" si="2"/>
        <v>0</v>
      </c>
      <c r="T22" s="61">
        <f t="shared" si="2"/>
        <v>0</v>
      </c>
      <c r="U22" s="61">
        <f t="shared" si="2"/>
        <v>0</v>
      </c>
      <c r="V22" s="61">
        <f t="shared" si="2"/>
        <v>0</v>
      </c>
      <c r="W22" s="61">
        <f t="shared" ref="W22:W85" si="3">(N22+P22+R22+T22)-(M22+O22+Q22+S22)</f>
        <v>0</v>
      </c>
      <c r="X22" s="62" t="str">
        <f t="shared" ref="X22:X85" si="4">IFERROR((W22)/(M22+O22+Q22+S22),"нд")</f>
        <v>нд</v>
      </c>
      <c r="Y22" s="54" t="s">
        <v>50</v>
      </c>
      <c r="Z22" s="64"/>
      <c r="AA22" s="64"/>
    </row>
    <row r="23" spans="1:27" ht="31.5">
      <c r="A23" s="56" t="s">
        <v>53</v>
      </c>
      <c r="B23" s="65" t="s">
        <v>54</v>
      </c>
      <c r="C23" s="56" t="s">
        <v>49</v>
      </c>
      <c r="D23" s="61">
        <f t="shared" ref="D23:V23" si="5">SUM(D46)</f>
        <v>19.718356126871932</v>
      </c>
      <c r="E23" s="61">
        <f t="shared" si="5"/>
        <v>28.543535760000005</v>
      </c>
      <c r="F23" s="66">
        <f t="shared" si="5"/>
        <v>0</v>
      </c>
      <c r="G23" s="66">
        <f t="shared" si="5"/>
        <v>0</v>
      </c>
      <c r="H23" s="66">
        <f t="shared" si="5"/>
        <v>26.52</v>
      </c>
      <c r="I23" s="61">
        <f t="shared" si="5"/>
        <v>17.49486554258262</v>
      </c>
      <c r="J23" s="61">
        <f t="shared" si="5"/>
        <v>171.11931337000001</v>
      </c>
      <c r="K23" s="61">
        <f t="shared" si="5"/>
        <v>25.068140080000006</v>
      </c>
      <c r="L23" s="61">
        <f t="shared" si="5"/>
        <v>24.751842539999998</v>
      </c>
      <c r="M23" s="61">
        <f t="shared" si="5"/>
        <v>1.0262779</v>
      </c>
      <c r="N23" s="61">
        <f t="shared" si="5"/>
        <v>1.0262779</v>
      </c>
      <c r="O23" s="61">
        <f t="shared" si="5"/>
        <v>4.276229306666667</v>
      </c>
      <c r="P23" s="61">
        <f t="shared" si="5"/>
        <v>2.72328145</v>
      </c>
      <c r="Q23" s="61">
        <f t="shared" si="5"/>
        <v>4.276229306666667</v>
      </c>
      <c r="R23" s="61">
        <f t="shared" si="5"/>
        <v>6.1944782199999997</v>
      </c>
      <c r="S23" s="61">
        <f t="shared" si="5"/>
        <v>15.489403566666667</v>
      </c>
      <c r="T23" s="61">
        <f t="shared" si="5"/>
        <v>14.807804969999999</v>
      </c>
      <c r="U23" s="61">
        <f t="shared" si="5"/>
        <v>14.694883354799813</v>
      </c>
      <c r="V23" s="61">
        <f t="shared" si="5"/>
        <v>146.36747083000003</v>
      </c>
      <c r="W23" s="61">
        <f t="shared" si="3"/>
        <v>-0.31629754000000077</v>
      </c>
      <c r="X23" s="62">
        <f t="shared" si="4"/>
        <v>-1.2617511270904019E-2</v>
      </c>
      <c r="Y23" s="54" t="s">
        <v>50</v>
      </c>
      <c r="Z23" s="64"/>
      <c r="AA23" s="64"/>
    </row>
    <row r="24" spans="1:27" ht="63">
      <c r="A24" s="56" t="s">
        <v>55</v>
      </c>
      <c r="B24" s="65" t="s">
        <v>56</v>
      </c>
      <c r="C24" s="56" t="s">
        <v>49</v>
      </c>
      <c r="D24" s="61">
        <f t="shared" ref="D24" si="6">SUM(D68)</f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f t="shared" si="3"/>
        <v>0</v>
      </c>
      <c r="X24" s="62" t="str">
        <f t="shared" si="4"/>
        <v>нд</v>
      </c>
      <c r="Y24" s="54" t="s">
        <v>50</v>
      </c>
      <c r="Z24" s="64"/>
      <c r="AA24" s="64"/>
    </row>
    <row r="25" spans="1:27" ht="31.5">
      <c r="A25" s="56" t="s">
        <v>57</v>
      </c>
      <c r="B25" s="65" t="s">
        <v>58</v>
      </c>
      <c r="C25" s="56" t="s">
        <v>49</v>
      </c>
      <c r="D25" s="61">
        <f t="shared" ref="D25:V25" si="7">SUM(D71)</f>
        <v>25.895667971580547</v>
      </c>
      <c r="E25" s="61">
        <f t="shared" si="7"/>
        <v>68.811899860000011</v>
      </c>
      <c r="F25" s="66">
        <f t="shared" si="7"/>
        <v>0</v>
      </c>
      <c r="G25" s="66">
        <f t="shared" si="7"/>
        <v>0</v>
      </c>
      <c r="H25" s="66">
        <f t="shared" si="7"/>
        <v>53.040000000000006</v>
      </c>
      <c r="I25" s="61">
        <f t="shared" si="7"/>
        <v>11.018933737209302</v>
      </c>
      <c r="J25" s="61">
        <f t="shared" si="7"/>
        <v>113.23308569794003</v>
      </c>
      <c r="K25" s="61">
        <f t="shared" si="7"/>
        <v>77.622530140000009</v>
      </c>
      <c r="L25" s="61">
        <f t="shared" si="7"/>
        <v>78.046632419999995</v>
      </c>
      <c r="M25" s="61">
        <f t="shared" si="7"/>
        <v>2.5940161900000001</v>
      </c>
      <c r="N25" s="61">
        <f t="shared" si="7"/>
        <v>2.5940161900000001</v>
      </c>
      <c r="O25" s="61">
        <f t="shared" si="7"/>
        <v>9.0680350066666673</v>
      </c>
      <c r="P25" s="61">
        <f t="shared" si="7"/>
        <v>22.049055959999997</v>
      </c>
      <c r="Q25" s="61">
        <f t="shared" si="7"/>
        <v>9.0680350066666673</v>
      </c>
      <c r="R25" s="61">
        <f t="shared" si="7"/>
        <v>5.5282812999999988</v>
      </c>
      <c r="S25" s="61">
        <f t="shared" si="7"/>
        <v>56.892443936666659</v>
      </c>
      <c r="T25" s="61">
        <f t="shared" si="7"/>
        <v>47.875278969999997</v>
      </c>
      <c r="U25" s="61">
        <f t="shared" si="7"/>
        <v>2.190129164811113</v>
      </c>
      <c r="V25" s="61">
        <f t="shared" si="7"/>
        <v>35.186453277940032</v>
      </c>
      <c r="W25" s="61">
        <f t="shared" si="3"/>
        <v>0.42410227999999961</v>
      </c>
      <c r="X25" s="62">
        <f t="shared" si="4"/>
        <v>5.4636492682612735E-3</v>
      </c>
      <c r="Y25" s="54" t="s">
        <v>50</v>
      </c>
      <c r="Z25" s="64"/>
      <c r="AA25" s="64"/>
    </row>
    <row r="26" spans="1:27" ht="47.25">
      <c r="A26" s="56" t="s">
        <v>59</v>
      </c>
      <c r="B26" s="65" t="s">
        <v>60</v>
      </c>
      <c r="C26" s="56" t="s">
        <v>49</v>
      </c>
      <c r="D26" s="61">
        <f t="shared" ref="D26:V27" si="8">SUM(D78)</f>
        <v>0</v>
      </c>
      <c r="E26" s="61">
        <f t="shared" si="8"/>
        <v>0</v>
      </c>
      <c r="F26" s="66">
        <f t="shared" si="8"/>
        <v>0</v>
      </c>
      <c r="G26" s="66">
        <f t="shared" si="8"/>
        <v>0</v>
      </c>
      <c r="H26" s="66">
        <f t="shared" si="8"/>
        <v>0</v>
      </c>
      <c r="I26" s="61">
        <f t="shared" si="8"/>
        <v>0</v>
      </c>
      <c r="J26" s="61">
        <f t="shared" si="8"/>
        <v>0</v>
      </c>
      <c r="K26" s="61">
        <f t="shared" si="8"/>
        <v>0</v>
      </c>
      <c r="L26" s="61">
        <f t="shared" si="8"/>
        <v>0</v>
      </c>
      <c r="M26" s="61">
        <f t="shared" si="8"/>
        <v>0</v>
      </c>
      <c r="N26" s="61">
        <f t="shared" si="8"/>
        <v>0</v>
      </c>
      <c r="O26" s="61">
        <f t="shared" si="8"/>
        <v>0</v>
      </c>
      <c r="P26" s="61">
        <f t="shared" si="8"/>
        <v>0</v>
      </c>
      <c r="Q26" s="61">
        <f t="shared" si="8"/>
        <v>0</v>
      </c>
      <c r="R26" s="61">
        <f t="shared" si="8"/>
        <v>0</v>
      </c>
      <c r="S26" s="61">
        <f t="shared" si="8"/>
        <v>0</v>
      </c>
      <c r="T26" s="61">
        <f t="shared" si="8"/>
        <v>0</v>
      </c>
      <c r="U26" s="61">
        <f t="shared" si="8"/>
        <v>0</v>
      </c>
      <c r="V26" s="61">
        <f t="shared" si="8"/>
        <v>0</v>
      </c>
      <c r="W26" s="61">
        <f t="shared" si="3"/>
        <v>0</v>
      </c>
      <c r="X26" s="62" t="str">
        <f t="shared" si="4"/>
        <v>нд</v>
      </c>
      <c r="Y26" s="54" t="s">
        <v>50</v>
      </c>
      <c r="Z26" s="64"/>
      <c r="AA26" s="64"/>
    </row>
    <row r="27" spans="1:27" ht="15.75">
      <c r="A27" s="56" t="s">
        <v>61</v>
      </c>
      <c r="B27" s="65" t="s">
        <v>62</v>
      </c>
      <c r="C27" s="56" t="s">
        <v>49</v>
      </c>
      <c r="D27" s="61">
        <f t="shared" si="8"/>
        <v>12.688222896381081</v>
      </c>
      <c r="E27" s="61">
        <f t="shared" si="8"/>
        <v>15.63510089</v>
      </c>
      <c r="F27" s="66">
        <f t="shared" si="8"/>
        <v>0</v>
      </c>
      <c r="G27" s="66">
        <f t="shared" si="8"/>
        <v>0</v>
      </c>
      <c r="H27" s="66">
        <f t="shared" si="8"/>
        <v>79.560000000000016</v>
      </c>
      <c r="I27" s="61">
        <f t="shared" si="8"/>
        <v>2.7976144354429335</v>
      </c>
      <c r="J27" s="61">
        <f t="shared" si="8"/>
        <v>16.117588410000003</v>
      </c>
      <c r="K27" s="61">
        <f t="shared" si="8"/>
        <v>73.178689309999996</v>
      </c>
      <c r="L27" s="61">
        <f t="shared" si="8"/>
        <v>22.12426129</v>
      </c>
      <c r="M27" s="61">
        <f t="shared" si="8"/>
        <v>0</v>
      </c>
      <c r="N27" s="61">
        <f t="shared" si="8"/>
        <v>0</v>
      </c>
      <c r="O27" s="61">
        <f t="shared" si="8"/>
        <v>0</v>
      </c>
      <c r="P27" s="61">
        <f t="shared" si="8"/>
        <v>0</v>
      </c>
      <c r="Q27" s="61">
        <f t="shared" si="8"/>
        <v>0</v>
      </c>
      <c r="R27" s="61">
        <f t="shared" si="8"/>
        <v>2</v>
      </c>
      <c r="S27" s="61">
        <f t="shared" si="8"/>
        <v>73.178689309999996</v>
      </c>
      <c r="T27" s="61">
        <f t="shared" si="8"/>
        <v>20.12426129</v>
      </c>
      <c r="U27" s="61">
        <f t="shared" si="8"/>
        <v>0.29486994562392921</v>
      </c>
      <c r="V27" s="61">
        <f t="shared" si="8"/>
        <v>-6.0066728799999964</v>
      </c>
      <c r="W27" s="61">
        <f t="shared" si="3"/>
        <v>-51.054428019999996</v>
      </c>
      <c r="X27" s="62">
        <f t="shared" si="4"/>
        <v>-0.69766797549110138</v>
      </c>
      <c r="Y27" s="54" t="s">
        <v>50</v>
      </c>
      <c r="Z27" s="64"/>
      <c r="AA27" s="64"/>
    </row>
    <row r="28" spans="1:27" ht="31.5">
      <c r="A28" s="56" t="s">
        <v>63</v>
      </c>
      <c r="B28" s="65" t="s">
        <v>64</v>
      </c>
      <c r="C28" s="56" t="s">
        <v>49</v>
      </c>
      <c r="D28" s="61">
        <f t="shared" ref="D28:V28" si="9">SUM(D29,D33,D36,D43)</f>
        <v>0</v>
      </c>
      <c r="E28" s="61">
        <f t="shared" si="9"/>
        <v>0</v>
      </c>
      <c r="F28" s="66">
        <f t="shared" si="9"/>
        <v>0</v>
      </c>
      <c r="G28" s="66">
        <f t="shared" si="9"/>
        <v>0</v>
      </c>
      <c r="H28" s="66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3"/>
        <v>0</v>
      </c>
      <c r="X28" s="62" t="str">
        <f t="shared" si="4"/>
        <v>нд</v>
      </c>
      <c r="Y28" s="54" t="s">
        <v>50</v>
      </c>
      <c r="Z28" s="64"/>
      <c r="AA28" s="64"/>
    </row>
    <row r="29" spans="1:27" ht="47.25">
      <c r="A29" s="56" t="s">
        <v>65</v>
      </c>
      <c r="B29" s="65" t="s">
        <v>66</v>
      </c>
      <c r="C29" s="56" t="s">
        <v>49</v>
      </c>
      <c r="D29" s="61">
        <f t="shared" ref="D29:V29" si="10">SUM(D30:D32)</f>
        <v>0</v>
      </c>
      <c r="E29" s="61">
        <f t="shared" si="10"/>
        <v>0</v>
      </c>
      <c r="F29" s="66">
        <f t="shared" si="10"/>
        <v>0</v>
      </c>
      <c r="G29" s="66">
        <f t="shared" si="10"/>
        <v>0</v>
      </c>
      <c r="H29" s="66">
        <f t="shared" si="10"/>
        <v>0</v>
      </c>
      <c r="I29" s="61">
        <f t="shared" si="10"/>
        <v>0</v>
      </c>
      <c r="J29" s="61">
        <f t="shared" si="10"/>
        <v>0</v>
      </c>
      <c r="K29" s="61">
        <f t="shared" si="10"/>
        <v>0</v>
      </c>
      <c r="L29" s="61">
        <f t="shared" si="10"/>
        <v>0</v>
      </c>
      <c r="M29" s="61">
        <f t="shared" si="10"/>
        <v>0</v>
      </c>
      <c r="N29" s="61">
        <f t="shared" si="10"/>
        <v>0</v>
      </c>
      <c r="O29" s="61">
        <f t="shared" si="10"/>
        <v>0</v>
      </c>
      <c r="P29" s="61">
        <f t="shared" si="10"/>
        <v>0</v>
      </c>
      <c r="Q29" s="61">
        <f t="shared" si="10"/>
        <v>0</v>
      </c>
      <c r="R29" s="61">
        <f t="shared" si="10"/>
        <v>0</v>
      </c>
      <c r="S29" s="61">
        <f t="shared" si="10"/>
        <v>0</v>
      </c>
      <c r="T29" s="61">
        <f t="shared" si="10"/>
        <v>0</v>
      </c>
      <c r="U29" s="61">
        <f t="shared" si="10"/>
        <v>0</v>
      </c>
      <c r="V29" s="61">
        <f t="shared" si="10"/>
        <v>0</v>
      </c>
      <c r="W29" s="61">
        <f t="shared" si="3"/>
        <v>0</v>
      </c>
      <c r="X29" s="62" t="str">
        <f t="shared" si="4"/>
        <v>нд</v>
      </c>
      <c r="Y29" s="54" t="s">
        <v>50</v>
      </c>
      <c r="Z29" s="64"/>
      <c r="AA29" s="64"/>
    </row>
    <row r="30" spans="1:27" ht="78.75">
      <c r="A30" s="56" t="s">
        <v>67</v>
      </c>
      <c r="B30" s="65" t="s">
        <v>68</v>
      </c>
      <c r="C30" s="56" t="s">
        <v>49</v>
      </c>
      <c r="D30" s="61">
        <v>0</v>
      </c>
      <c r="E30" s="61">
        <v>0</v>
      </c>
      <c r="F30" s="66">
        <v>0</v>
      </c>
      <c r="G30" s="66">
        <v>0</v>
      </c>
      <c r="H30" s="66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f t="shared" si="3"/>
        <v>0</v>
      </c>
      <c r="X30" s="62" t="str">
        <f t="shared" si="4"/>
        <v>нд</v>
      </c>
      <c r="Y30" s="54" t="s">
        <v>50</v>
      </c>
      <c r="Z30" s="64"/>
      <c r="AA30" s="64"/>
    </row>
    <row r="31" spans="1:27" ht="78.75">
      <c r="A31" s="56" t="s">
        <v>69</v>
      </c>
      <c r="B31" s="65" t="s">
        <v>70</v>
      </c>
      <c r="C31" s="56" t="s">
        <v>49</v>
      </c>
      <c r="D31" s="61">
        <v>0</v>
      </c>
      <c r="E31" s="61">
        <v>0</v>
      </c>
      <c r="F31" s="66">
        <v>0</v>
      </c>
      <c r="G31" s="66">
        <v>0</v>
      </c>
      <c r="H31" s="66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f t="shared" si="3"/>
        <v>0</v>
      </c>
      <c r="X31" s="62" t="str">
        <f t="shared" si="4"/>
        <v>нд</v>
      </c>
      <c r="Y31" s="54" t="s">
        <v>50</v>
      </c>
      <c r="Z31" s="64"/>
      <c r="AA31" s="64"/>
    </row>
    <row r="32" spans="1:27" ht="63">
      <c r="A32" s="56" t="s">
        <v>71</v>
      </c>
      <c r="B32" s="65" t="s">
        <v>72</v>
      </c>
      <c r="C32" s="56" t="s">
        <v>49</v>
      </c>
      <c r="D32" s="61">
        <v>0</v>
      </c>
      <c r="E32" s="61">
        <v>0</v>
      </c>
      <c r="F32" s="66">
        <v>0</v>
      </c>
      <c r="G32" s="66">
        <v>0</v>
      </c>
      <c r="H32" s="66">
        <v>0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f t="shared" si="3"/>
        <v>0</v>
      </c>
      <c r="X32" s="62" t="str">
        <f t="shared" si="4"/>
        <v>нд</v>
      </c>
      <c r="Y32" s="54" t="s">
        <v>50</v>
      </c>
      <c r="Z32" s="64"/>
      <c r="AA32" s="64"/>
    </row>
    <row r="33" spans="1:27" ht="47.25">
      <c r="A33" s="56" t="s">
        <v>73</v>
      </c>
      <c r="B33" s="65" t="s">
        <v>74</v>
      </c>
      <c r="C33" s="56" t="s">
        <v>49</v>
      </c>
      <c r="D33" s="61">
        <f t="shared" ref="D33:V33" si="11">SUM(D34:D35)</f>
        <v>0</v>
      </c>
      <c r="E33" s="61">
        <f t="shared" si="11"/>
        <v>0</v>
      </c>
      <c r="F33" s="66">
        <f t="shared" si="11"/>
        <v>0</v>
      </c>
      <c r="G33" s="66">
        <f t="shared" si="11"/>
        <v>0</v>
      </c>
      <c r="H33" s="66">
        <f t="shared" si="11"/>
        <v>0</v>
      </c>
      <c r="I33" s="61">
        <f t="shared" si="11"/>
        <v>0</v>
      </c>
      <c r="J33" s="61">
        <f t="shared" si="11"/>
        <v>0</v>
      </c>
      <c r="K33" s="61">
        <f t="shared" si="11"/>
        <v>0</v>
      </c>
      <c r="L33" s="61">
        <f t="shared" si="11"/>
        <v>0</v>
      </c>
      <c r="M33" s="61">
        <f t="shared" si="11"/>
        <v>0</v>
      </c>
      <c r="N33" s="61">
        <f t="shared" si="11"/>
        <v>0</v>
      </c>
      <c r="O33" s="61">
        <f t="shared" si="11"/>
        <v>0</v>
      </c>
      <c r="P33" s="61">
        <f t="shared" si="11"/>
        <v>0</v>
      </c>
      <c r="Q33" s="61">
        <f t="shared" si="11"/>
        <v>0</v>
      </c>
      <c r="R33" s="61">
        <f t="shared" si="11"/>
        <v>0</v>
      </c>
      <c r="S33" s="61">
        <f t="shared" si="11"/>
        <v>0</v>
      </c>
      <c r="T33" s="61">
        <f t="shared" si="11"/>
        <v>0</v>
      </c>
      <c r="U33" s="61">
        <f t="shared" si="11"/>
        <v>0</v>
      </c>
      <c r="V33" s="61">
        <f t="shared" si="11"/>
        <v>0</v>
      </c>
      <c r="W33" s="61">
        <f t="shared" si="3"/>
        <v>0</v>
      </c>
      <c r="X33" s="62" t="str">
        <f t="shared" si="4"/>
        <v>нд</v>
      </c>
      <c r="Y33" s="54" t="s">
        <v>50</v>
      </c>
      <c r="Z33" s="64"/>
      <c r="AA33" s="64"/>
    </row>
    <row r="34" spans="1:27" ht="78.75">
      <c r="A34" s="56" t="s">
        <v>75</v>
      </c>
      <c r="B34" s="65" t="s">
        <v>76</v>
      </c>
      <c r="C34" s="56" t="s">
        <v>49</v>
      </c>
      <c r="D34" s="61">
        <v>0</v>
      </c>
      <c r="E34" s="61">
        <v>0</v>
      </c>
      <c r="F34" s="66">
        <v>0</v>
      </c>
      <c r="G34" s="66">
        <v>0</v>
      </c>
      <c r="H34" s="66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f t="shared" si="3"/>
        <v>0</v>
      </c>
      <c r="X34" s="62" t="str">
        <f t="shared" si="4"/>
        <v>нд</v>
      </c>
      <c r="Y34" s="54" t="s">
        <v>50</v>
      </c>
      <c r="Z34" s="64"/>
      <c r="AA34" s="64"/>
    </row>
    <row r="35" spans="1:27" ht="47.25">
      <c r="A35" s="56" t="s">
        <v>77</v>
      </c>
      <c r="B35" s="65" t="s">
        <v>78</v>
      </c>
      <c r="C35" s="56" t="s">
        <v>49</v>
      </c>
      <c r="D35" s="61">
        <v>0</v>
      </c>
      <c r="E35" s="61">
        <v>0</v>
      </c>
      <c r="F35" s="66">
        <v>0</v>
      </c>
      <c r="G35" s="66">
        <v>0</v>
      </c>
      <c r="H35" s="66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f t="shared" si="3"/>
        <v>0</v>
      </c>
      <c r="X35" s="62" t="str">
        <f t="shared" si="4"/>
        <v>нд</v>
      </c>
      <c r="Y35" s="54" t="s">
        <v>50</v>
      </c>
      <c r="Z35" s="64"/>
      <c r="AA35" s="64"/>
    </row>
    <row r="36" spans="1:27" ht="63">
      <c r="A36" s="56" t="s">
        <v>79</v>
      </c>
      <c r="B36" s="65" t="s">
        <v>80</v>
      </c>
      <c r="C36" s="56" t="s">
        <v>49</v>
      </c>
      <c r="D36" s="61">
        <f t="shared" ref="D36:V36" si="12">SUM(D37:D42)</f>
        <v>0</v>
      </c>
      <c r="E36" s="61">
        <f t="shared" si="12"/>
        <v>0</v>
      </c>
      <c r="F36" s="66">
        <f t="shared" si="12"/>
        <v>0</v>
      </c>
      <c r="G36" s="66">
        <f t="shared" si="12"/>
        <v>0</v>
      </c>
      <c r="H36" s="66">
        <f t="shared" si="12"/>
        <v>0</v>
      </c>
      <c r="I36" s="61">
        <f t="shared" si="12"/>
        <v>0</v>
      </c>
      <c r="J36" s="61">
        <f t="shared" si="12"/>
        <v>0</v>
      </c>
      <c r="K36" s="61">
        <f t="shared" si="12"/>
        <v>0</v>
      </c>
      <c r="L36" s="61">
        <f t="shared" si="12"/>
        <v>0</v>
      </c>
      <c r="M36" s="61">
        <f t="shared" si="12"/>
        <v>0</v>
      </c>
      <c r="N36" s="61">
        <f t="shared" si="12"/>
        <v>0</v>
      </c>
      <c r="O36" s="61">
        <f t="shared" si="12"/>
        <v>0</v>
      </c>
      <c r="P36" s="61">
        <f t="shared" si="12"/>
        <v>0</v>
      </c>
      <c r="Q36" s="61">
        <f t="shared" si="12"/>
        <v>0</v>
      </c>
      <c r="R36" s="61">
        <f t="shared" si="12"/>
        <v>0</v>
      </c>
      <c r="S36" s="61">
        <f t="shared" si="12"/>
        <v>0</v>
      </c>
      <c r="T36" s="61">
        <f t="shared" si="12"/>
        <v>0</v>
      </c>
      <c r="U36" s="61">
        <f t="shared" si="12"/>
        <v>0</v>
      </c>
      <c r="V36" s="61">
        <f t="shared" si="12"/>
        <v>0</v>
      </c>
      <c r="W36" s="61">
        <f t="shared" si="3"/>
        <v>0</v>
      </c>
      <c r="X36" s="62" t="str">
        <f t="shared" si="4"/>
        <v>нд</v>
      </c>
      <c r="Y36" s="54" t="s">
        <v>50</v>
      </c>
      <c r="Z36" s="64"/>
      <c r="AA36" s="64"/>
    </row>
    <row r="37" spans="1:27" ht="126">
      <c r="A37" s="56" t="s">
        <v>81</v>
      </c>
      <c r="B37" s="65" t="s">
        <v>82</v>
      </c>
      <c r="C37" s="56" t="s">
        <v>49</v>
      </c>
      <c r="D37" s="61">
        <v>0</v>
      </c>
      <c r="E37" s="61">
        <v>0</v>
      </c>
      <c r="F37" s="66">
        <v>0</v>
      </c>
      <c r="G37" s="66">
        <v>0</v>
      </c>
      <c r="H37" s="66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f t="shared" si="3"/>
        <v>0</v>
      </c>
      <c r="X37" s="62" t="str">
        <f t="shared" si="4"/>
        <v>нд</v>
      </c>
      <c r="Y37" s="54" t="s">
        <v>50</v>
      </c>
      <c r="Z37" s="64"/>
      <c r="AA37" s="64"/>
    </row>
    <row r="38" spans="1:27" ht="110.25">
      <c r="A38" s="56" t="s">
        <v>81</v>
      </c>
      <c r="B38" s="65" t="s">
        <v>83</v>
      </c>
      <c r="C38" s="56" t="s">
        <v>49</v>
      </c>
      <c r="D38" s="61">
        <v>0</v>
      </c>
      <c r="E38" s="61">
        <v>0</v>
      </c>
      <c r="F38" s="66">
        <v>0</v>
      </c>
      <c r="G38" s="66">
        <v>0</v>
      </c>
      <c r="H38" s="66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f t="shared" si="3"/>
        <v>0</v>
      </c>
      <c r="X38" s="62" t="str">
        <f t="shared" si="4"/>
        <v>нд</v>
      </c>
      <c r="Y38" s="54" t="s">
        <v>50</v>
      </c>
      <c r="Z38" s="64"/>
      <c r="AA38" s="64"/>
    </row>
    <row r="39" spans="1:27" ht="110.25">
      <c r="A39" s="56" t="s">
        <v>81</v>
      </c>
      <c r="B39" s="65" t="s">
        <v>84</v>
      </c>
      <c r="C39" s="56" t="s">
        <v>49</v>
      </c>
      <c r="D39" s="61">
        <v>0</v>
      </c>
      <c r="E39" s="61">
        <v>0</v>
      </c>
      <c r="F39" s="66">
        <v>0</v>
      </c>
      <c r="G39" s="66">
        <v>0</v>
      </c>
      <c r="H39" s="66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f t="shared" si="3"/>
        <v>0</v>
      </c>
      <c r="X39" s="62" t="str">
        <f t="shared" si="4"/>
        <v>нд</v>
      </c>
      <c r="Y39" s="54" t="s">
        <v>50</v>
      </c>
      <c r="Z39" s="64"/>
      <c r="AA39" s="64"/>
    </row>
    <row r="40" spans="1:27" ht="126">
      <c r="A40" s="56" t="s">
        <v>85</v>
      </c>
      <c r="B40" s="65" t="s">
        <v>82</v>
      </c>
      <c r="C40" s="56" t="s">
        <v>49</v>
      </c>
      <c r="D40" s="61">
        <v>0</v>
      </c>
      <c r="E40" s="61">
        <v>0</v>
      </c>
      <c r="F40" s="66">
        <v>0</v>
      </c>
      <c r="G40" s="66">
        <v>0</v>
      </c>
      <c r="H40" s="66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f t="shared" si="3"/>
        <v>0</v>
      </c>
      <c r="X40" s="62" t="str">
        <f t="shared" si="4"/>
        <v>нд</v>
      </c>
      <c r="Y40" s="54" t="s">
        <v>50</v>
      </c>
      <c r="Z40" s="64"/>
      <c r="AA40" s="64"/>
    </row>
    <row r="41" spans="1:27" ht="110.25">
      <c r="A41" s="56" t="s">
        <v>85</v>
      </c>
      <c r="B41" s="65" t="s">
        <v>83</v>
      </c>
      <c r="C41" s="56" t="s">
        <v>49</v>
      </c>
      <c r="D41" s="61">
        <v>0</v>
      </c>
      <c r="E41" s="61">
        <v>0</v>
      </c>
      <c r="F41" s="66">
        <v>0</v>
      </c>
      <c r="G41" s="66">
        <v>0</v>
      </c>
      <c r="H41" s="66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61">
        <f t="shared" si="3"/>
        <v>0</v>
      </c>
      <c r="X41" s="62" t="str">
        <f t="shared" si="4"/>
        <v>нд</v>
      </c>
      <c r="Y41" s="54" t="s">
        <v>50</v>
      </c>
      <c r="Z41" s="64"/>
      <c r="AA41" s="64"/>
    </row>
    <row r="42" spans="1:27" ht="110.25">
      <c r="A42" s="56" t="s">
        <v>85</v>
      </c>
      <c r="B42" s="65" t="s">
        <v>86</v>
      </c>
      <c r="C42" s="56" t="s">
        <v>49</v>
      </c>
      <c r="D42" s="61">
        <v>0</v>
      </c>
      <c r="E42" s="61">
        <v>0</v>
      </c>
      <c r="F42" s="66">
        <v>0</v>
      </c>
      <c r="G42" s="66">
        <v>0</v>
      </c>
      <c r="H42" s="66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f t="shared" si="3"/>
        <v>0</v>
      </c>
      <c r="X42" s="62" t="str">
        <f t="shared" si="4"/>
        <v>нд</v>
      </c>
      <c r="Y42" s="54" t="s">
        <v>50</v>
      </c>
      <c r="Z42" s="64"/>
      <c r="AA42" s="64"/>
    </row>
    <row r="43" spans="1:27" ht="94.5">
      <c r="A43" s="56" t="s">
        <v>87</v>
      </c>
      <c r="B43" s="65" t="s">
        <v>88</v>
      </c>
      <c r="C43" s="56" t="s">
        <v>49</v>
      </c>
      <c r="D43" s="61">
        <f t="shared" ref="D43:V43" si="13">SUM(D44:D45)</f>
        <v>0</v>
      </c>
      <c r="E43" s="61">
        <f t="shared" si="13"/>
        <v>0</v>
      </c>
      <c r="F43" s="66">
        <f t="shared" si="13"/>
        <v>0</v>
      </c>
      <c r="G43" s="66">
        <f t="shared" si="13"/>
        <v>0</v>
      </c>
      <c r="H43" s="66">
        <f t="shared" si="13"/>
        <v>0</v>
      </c>
      <c r="I43" s="61">
        <f t="shared" si="13"/>
        <v>0</v>
      </c>
      <c r="J43" s="61">
        <f t="shared" si="13"/>
        <v>0</v>
      </c>
      <c r="K43" s="61">
        <f t="shared" si="13"/>
        <v>0</v>
      </c>
      <c r="L43" s="61">
        <f t="shared" si="13"/>
        <v>0</v>
      </c>
      <c r="M43" s="61">
        <f t="shared" si="13"/>
        <v>0</v>
      </c>
      <c r="N43" s="61">
        <f t="shared" si="13"/>
        <v>0</v>
      </c>
      <c r="O43" s="61">
        <f t="shared" si="13"/>
        <v>0</v>
      </c>
      <c r="P43" s="61">
        <f t="shared" si="13"/>
        <v>0</v>
      </c>
      <c r="Q43" s="61">
        <f t="shared" si="13"/>
        <v>0</v>
      </c>
      <c r="R43" s="61">
        <f t="shared" si="13"/>
        <v>0</v>
      </c>
      <c r="S43" s="61">
        <f t="shared" si="13"/>
        <v>0</v>
      </c>
      <c r="T43" s="61">
        <f t="shared" si="13"/>
        <v>0</v>
      </c>
      <c r="U43" s="61">
        <f t="shared" si="13"/>
        <v>0</v>
      </c>
      <c r="V43" s="61">
        <f t="shared" si="13"/>
        <v>0</v>
      </c>
      <c r="W43" s="61">
        <f t="shared" si="3"/>
        <v>0</v>
      </c>
      <c r="X43" s="62" t="str">
        <f t="shared" si="4"/>
        <v>нд</v>
      </c>
      <c r="Y43" s="54" t="s">
        <v>50</v>
      </c>
      <c r="Z43" s="64"/>
      <c r="AA43" s="64"/>
    </row>
    <row r="44" spans="1:27" ht="78.75">
      <c r="A44" s="56" t="s">
        <v>89</v>
      </c>
      <c r="B44" s="65" t="s">
        <v>90</v>
      </c>
      <c r="C44" s="56" t="s">
        <v>49</v>
      </c>
      <c r="D44" s="61">
        <v>0</v>
      </c>
      <c r="E44" s="61">
        <v>0</v>
      </c>
      <c r="F44" s="66">
        <v>0</v>
      </c>
      <c r="G44" s="66">
        <v>0</v>
      </c>
      <c r="H44" s="66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f t="shared" si="3"/>
        <v>0</v>
      </c>
      <c r="X44" s="62" t="str">
        <f t="shared" si="4"/>
        <v>нд</v>
      </c>
      <c r="Y44" s="54" t="s">
        <v>50</v>
      </c>
      <c r="Z44" s="64"/>
      <c r="AA44" s="64"/>
    </row>
    <row r="45" spans="1:27" ht="78.75">
      <c r="A45" s="56" t="s">
        <v>91</v>
      </c>
      <c r="B45" s="65" t="s">
        <v>92</v>
      </c>
      <c r="C45" s="56" t="s">
        <v>49</v>
      </c>
      <c r="D45" s="61">
        <v>0</v>
      </c>
      <c r="E45" s="61">
        <v>0</v>
      </c>
      <c r="F45" s="66">
        <v>0</v>
      </c>
      <c r="G45" s="66">
        <v>0</v>
      </c>
      <c r="H45" s="66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f t="shared" si="3"/>
        <v>0</v>
      </c>
      <c r="X45" s="62" t="str">
        <f t="shared" si="4"/>
        <v>нд</v>
      </c>
      <c r="Y45" s="54" t="s">
        <v>50</v>
      </c>
      <c r="Z45" s="64"/>
      <c r="AA45" s="64"/>
    </row>
    <row r="46" spans="1:27" ht="47.25">
      <c r="A46" s="56" t="s">
        <v>93</v>
      </c>
      <c r="B46" s="65" t="s">
        <v>94</v>
      </c>
      <c r="C46" s="56" t="s">
        <v>49</v>
      </c>
      <c r="D46" s="61">
        <f t="shared" ref="D46:V46" si="14">SUM(D47,D51,D54,D65)</f>
        <v>19.718356126871932</v>
      </c>
      <c r="E46" s="61">
        <f t="shared" si="14"/>
        <v>28.543535760000005</v>
      </c>
      <c r="F46" s="66">
        <f t="shared" si="14"/>
        <v>0</v>
      </c>
      <c r="G46" s="66">
        <f t="shared" si="14"/>
        <v>0</v>
      </c>
      <c r="H46" s="66">
        <f t="shared" si="14"/>
        <v>26.52</v>
      </c>
      <c r="I46" s="61">
        <f t="shared" si="14"/>
        <v>17.49486554258262</v>
      </c>
      <c r="J46" s="61">
        <f t="shared" si="14"/>
        <v>171.11931337000001</v>
      </c>
      <c r="K46" s="61">
        <f t="shared" si="14"/>
        <v>25.068140080000006</v>
      </c>
      <c r="L46" s="61">
        <f t="shared" si="14"/>
        <v>24.751842539999998</v>
      </c>
      <c r="M46" s="61">
        <f t="shared" si="14"/>
        <v>1.0262779</v>
      </c>
      <c r="N46" s="61">
        <f t="shared" si="14"/>
        <v>1.0262779</v>
      </c>
      <c r="O46" s="61">
        <f t="shared" si="14"/>
        <v>4.276229306666667</v>
      </c>
      <c r="P46" s="61">
        <f t="shared" si="14"/>
        <v>2.72328145</v>
      </c>
      <c r="Q46" s="61">
        <f t="shared" si="14"/>
        <v>4.276229306666667</v>
      </c>
      <c r="R46" s="61">
        <f t="shared" si="14"/>
        <v>6.1944782199999997</v>
      </c>
      <c r="S46" s="61">
        <f t="shared" si="14"/>
        <v>15.489403566666667</v>
      </c>
      <c r="T46" s="61">
        <f t="shared" si="14"/>
        <v>14.807804969999999</v>
      </c>
      <c r="U46" s="61">
        <f t="shared" si="14"/>
        <v>14.694883354799813</v>
      </c>
      <c r="V46" s="61">
        <f t="shared" si="14"/>
        <v>146.36747083000003</v>
      </c>
      <c r="W46" s="61">
        <f t="shared" si="3"/>
        <v>-0.31629754000000077</v>
      </c>
      <c r="X46" s="62">
        <f t="shared" si="4"/>
        <v>-1.2617511270904019E-2</v>
      </c>
      <c r="Y46" s="54" t="s">
        <v>50</v>
      </c>
      <c r="Z46" s="64"/>
      <c r="AA46" s="64"/>
    </row>
    <row r="47" spans="1:27" ht="78.75">
      <c r="A47" s="56" t="s">
        <v>95</v>
      </c>
      <c r="B47" s="65" t="s">
        <v>96</v>
      </c>
      <c r="C47" s="56" t="s">
        <v>49</v>
      </c>
      <c r="D47" s="61">
        <f t="shared" ref="D47:V47" si="15">SUM(D48,D49)</f>
        <v>1.1369406068719321</v>
      </c>
      <c r="E47" s="61">
        <f t="shared" si="15"/>
        <v>0</v>
      </c>
      <c r="F47" s="66">
        <f t="shared" si="15"/>
        <v>0</v>
      </c>
      <c r="G47" s="66">
        <f t="shared" si="15"/>
        <v>0</v>
      </c>
      <c r="H47" s="66">
        <f t="shared" si="15"/>
        <v>8.84</v>
      </c>
      <c r="I47" s="61">
        <f t="shared" si="15"/>
        <v>2.4071508499999998</v>
      </c>
      <c r="J47" s="61">
        <f t="shared" si="15"/>
        <v>22.591303329999999</v>
      </c>
      <c r="K47" s="61">
        <f t="shared" si="15"/>
        <v>8.4929463300000005</v>
      </c>
      <c r="L47" s="61">
        <f t="shared" si="15"/>
        <v>8.1726547800000002</v>
      </c>
      <c r="M47" s="61">
        <f t="shared" si="15"/>
        <v>0</v>
      </c>
      <c r="N47" s="61">
        <f t="shared" si="15"/>
        <v>0</v>
      </c>
      <c r="O47" s="61">
        <f t="shared" si="15"/>
        <v>0</v>
      </c>
      <c r="P47" s="61">
        <f t="shared" si="15"/>
        <v>0</v>
      </c>
      <c r="Q47" s="61">
        <f t="shared" si="15"/>
        <v>0</v>
      </c>
      <c r="R47" s="61">
        <f t="shared" si="15"/>
        <v>0</v>
      </c>
      <c r="S47" s="61">
        <f t="shared" si="15"/>
        <v>8.4929463300000005</v>
      </c>
      <c r="T47" s="61">
        <f t="shared" si="15"/>
        <v>8.1726547800000002</v>
      </c>
      <c r="U47" s="61">
        <f t="shared" si="15"/>
        <v>1.4826423907239819</v>
      </c>
      <c r="V47" s="61">
        <f t="shared" si="15"/>
        <v>14.418648549999999</v>
      </c>
      <c r="W47" s="61">
        <f t="shared" si="3"/>
        <v>-0.32029155000000031</v>
      </c>
      <c r="X47" s="62">
        <f t="shared" si="4"/>
        <v>-3.7712654425781623E-2</v>
      </c>
      <c r="Y47" s="54" t="s">
        <v>50</v>
      </c>
      <c r="Z47" s="64"/>
      <c r="AA47" s="64"/>
    </row>
    <row r="48" spans="1:27" ht="31.5">
      <c r="A48" s="56" t="s">
        <v>97</v>
      </c>
      <c r="B48" s="65" t="s">
        <v>98</v>
      </c>
      <c r="C48" s="56" t="s">
        <v>49</v>
      </c>
      <c r="D48" s="61" t="s">
        <v>50</v>
      </c>
      <c r="E48" s="61" t="s">
        <v>50</v>
      </c>
      <c r="F48" s="66" t="s">
        <v>50</v>
      </c>
      <c r="G48" s="66" t="s">
        <v>50</v>
      </c>
      <c r="H48" s="66" t="s">
        <v>50</v>
      </c>
      <c r="I48" s="61" t="s">
        <v>50</v>
      </c>
      <c r="J48" s="61" t="s">
        <v>50</v>
      </c>
      <c r="K48" s="61" t="s">
        <v>50</v>
      </c>
      <c r="L48" s="61" t="s">
        <v>50</v>
      </c>
      <c r="M48" s="61" t="s">
        <v>50</v>
      </c>
      <c r="N48" s="61" t="s">
        <v>50</v>
      </c>
      <c r="O48" s="61" t="s">
        <v>50</v>
      </c>
      <c r="P48" s="61" t="s">
        <v>50</v>
      </c>
      <c r="Q48" s="61" t="s">
        <v>50</v>
      </c>
      <c r="R48" s="61" t="s">
        <v>50</v>
      </c>
      <c r="S48" s="61" t="s">
        <v>50</v>
      </c>
      <c r="T48" s="61" t="s">
        <v>50</v>
      </c>
      <c r="U48" s="61" t="s">
        <v>50</v>
      </c>
      <c r="V48" s="61" t="s">
        <v>50</v>
      </c>
      <c r="W48" s="61" t="s">
        <v>50</v>
      </c>
      <c r="X48" s="62" t="str">
        <f t="shared" si="4"/>
        <v>нд</v>
      </c>
      <c r="Y48" s="54" t="s">
        <v>50</v>
      </c>
      <c r="Z48" s="64"/>
      <c r="AA48" s="64"/>
    </row>
    <row r="49" spans="1:27" ht="63">
      <c r="A49" s="56" t="s">
        <v>99</v>
      </c>
      <c r="B49" s="65" t="s">
        <v>100</v>
      </c>
      <c r="C49" s="56" t="s">
        <v>49</v>
      </c>
      <c r="D49" s="61">
        <f t="shared" ref="D49:V49" si="16">SUM(D50:D50)</f>
        <v>1.1369406068719321</v>
      </c>
      <c r="E49" s="61">
        <f t="shared" si="16"/>
        <v>0</v>
      </c>
      <c r="F49" s="66">
        <f t="shared" si="16"/>
        <v>0</v>
      </c>
      <c r="G49" s="66">
        <f t="shared" si="16"/>
        <v>0</v>
      </c>
      <c r="H49" s="66">
        <f t="shared" si="16"/>
        <v>8.84</v>
      </c>
      <c r="I49" s="61">
        <f t="shared" si="16"/>
        <v>2.4071508499999998</v>
      </c>
      <c r="J49" s="61">
        <f t="shared" si="16"/>
        <v>22.591303329999999</v>
      </c>
      <c r="K49" s="61">
        <f t="shared" si="16"/>
        <v>8.4929463300000005</v>
      </c>
      <c r="L49" s="61">
        <f t="shared" si="16"/>
        <v>8.1726547800000002</v>
      </c>
      <c r="M49" s="61">
        <f t="shared" si="16"/>
        <v>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16"/>
        <v>0</v>
      </c>
      <c r="R49" s="61">
        <f t="shared" si="16"/>
        <v>0</v>
      </c>
      <c r="S49" s="61">
        <f t="shared" si="16"/>
        <v>8.4929463300000005</v>
      </c>
      <c r="T49" s="61">
        <f t="shared" si="16"/>
        <v>8.1726547800000002</v>
      </c>
      <c r="U49" s="61">
        <f t="shared" si="16"/>
        <v>1.4826423907239819</v>
      </c>
      <c r="V49" s="61">
        <f t="shared" si="16"/>
        <v>14.418648549999999</v>
      </c>
      <c r="W49" s="61">
        <f t="shared" si="3"/>
        <v>-0.32029155000000031</v>
      </c>
      <c r="X49" s="62">
        <f t="shared" si="4"/>
        <v>-3.7712654425781623E-2</v>
      </c>
      <c r="Y49" s="54" t="s">
        <v>50</v>
      </c>
      <c r="Z49" s="64"/>
      <c r="AA49" s="64"/>
    </row>
    <row r="50" spans="1:27" ht="63">
      <c r="A50" s="56" t="s">
        <v>101</v>
      </c>
      <c r="B50" s="65" t="s">
        <v>102</v>
      </c>
      <c r="C50" s="56" t="s">
        <v>103</v>
      </c>
      <c r="D50" s="61">
        <v>1.1369406068719321</v>
      </c>
      <c r="E50" s="61">
        <v>0</v>
      </c>
      <c r="F50" s="66"/>
      <c r="G50" s="66"/>
      <c r="H50" s="66">
        <v>8.84</v>
      </c>
      <c r="I50" s="61">
        <v>2.4071508499999998</v>
      </c>
      <c r="J50" s="61">
        <v>22.591303329999999</v>
      </c>
      <c r="K50" s="61">
        <f t="shared" ref="K50:L50" si="17">M50+O50+Q50+S50</f>
        <v>8.4929463300000005</v>
      </c>
      <c r="L50" s="61">
        <f t="shared" si="17"/>
        <v>8.1726547800000002</v>
      </c>
      <c r="M50" s="61">
        <f>[1]H0215_1037000158513_13_69_0!M52</f>
        <v>0</v>
      </c>
      <c r="N50" s="61">
        <f>[1]H0215_1037000158513_13_69_0!AV52</f>
        <v>0</v>
      </c>
      <c r="O50" s="61">
        <f>[1]H0215_1037000158513_13_69_0!T52</f>
        <v>0</v>
      </c>
      <c r="P50" s="61">
        <v>0</v>
      </c>
      <c r="Q50" s="61">
        <f>[1]H0215_1037000158513_13_69_0!AA52</f>
        <v>0</v>
      </c>
      <c r="R50" s="61">
        <v>0</v>
      </c>
      <c r="S50" s="61">
        <v>8.4929463300000005</v>
      </c>
      <c r="T50" s="61">
        <f>[1]H0215_1037000158513_13_69_0!BQ52</f>
        <v>8.1726547800000002</v>
      </c>
      <c r="U50" s="67">
        <f>I50-L50/H50</f>
        <v>1.4826423907239819</v>
      </c>
      <c r="V50" s="61">
        <f t="shared" ref="V50" si="18">J50-L50</f>
        <v>14.418648549999999</v>
      </c>
      <c r="W50" s="61">
        <f t="shared" si="3"/>
        <v>-0.32029155000000031</v>
      </c>
      <c r="X50" s="62">
        <f t="shared" si="4"/>
        <v>-3.7712654425781623E-2</v>
      </c>
      <c r="Y50" s="68" t="str">
        <f>[1]H0215_1037000158513_10_69_0!AF50</f>
        <v>Удешевление стоимости инвестиционного проекта за счет выполнения работ собственными силами</v>
      </c>
      <c r="Z50" s="64"/>
      <c r="AA50" s="64"/>
    </row>
    <row r="51" spans="1:27" ht="47.25">
      <c r="A51" s="56" t="s">
        <v>104</v>
      </c>
      <c r="B51" s="65" t="s">
        <v>105</v>
      </c>
      <c r="C51" s="56" t="s">
        <v>49</v>
      </c>
      <c r="D51" s="61">
        <f t="shared" ref="D51:V51" si="19">SUM(D52,D53)</f>
        <v>0</v>
      </c>
      <c r="E51" s="61">
        <f t="shared" si="19"/>
        <v>0</v>
      </c>
      <c r="F51" s="66">
        <f t="shared" si="19"/>
        <v>0</v>
      </c>
      <c r="G51" s="66">
        <f t="shared" si="19"/>
        <v>0</v>
      </c>
      <c r="H51" s="66">
        <f t="shared" si="19"/>
        <v>0</v>
      </c>
      <c r="I51" s="61">
        <f t="shared" si="19"/>
        <v>0</v>
      </c>
      <c r="J51" s="61">
        <f t="shared" si="19"/>
        <v>0</v>
      </c>
      <c r="K51" s="61">
        <f t="shared" si="19"/>
        <v>0</v>
      </c>
      <c r="L51" s="61">
        <f t="shared" si="19"/>
        <v>0</v>
      </c>
      <c r="M51" s="61">
        <f t="shared" si="19"/>
        <v>0</v>
      </c>
      <c r="N51" s="61">
        <f t="shared" si="19"/>
        <v>0</v>
      </c>
      <c r="O51" s="61">
        <f t="shared" si="19"/>
        <v>0</v>
      </c>
      <c r="P51" s="61">
        <f t="shared" si="19"/>
        <v>0</v>
      </c>
      <c r="Q51" s="61">
        <f t="shared" si="19"/>
        <v>0</v>
      </c>
      <c r="R51" s="61">
        <f t="shared" si="19"/>
        <v>0</v>
      </c>
      <c r="S51" s="61">
        <f t="shared" si="19"/>
        <v>0</v>
      </c>
      <c r="T51" s="61">
        <f t="shared" si="19"/>
        <v>0</v>
      </c>
      <c r="U51" s="61">
        <f t="shared" si="19"/>
        <v>0</v>
      </c>
      <c r="V51" s="61">
        <f t="shared" si="19"/>
        <v>0</v>
      </c>
      <c r="W51" s="61">
        <f t="shared" si="3"/>
        <v>0</v>
      </c>
      <c r="X51" s="62" t="str">
        <f t="shared" si="4"/>
        <v>нд</v>
      </c>
      <c r="Y51" s="54" t="s">
        <v>50</v>
      </c>
      <c r="Z51" s="64"/>
      <c r="AA51" s="64"/>
    </row>
    <row r="52" spans="1:27" ht="31.5">
      <c r="A52" s="56" t="s">
        <v>106</v>
      </c>
      <c r="B52" s="65" t="s">
        <v>107</v>
      </c>
      <c r="C52" s="56" t="s">
        <v>49</v>
      </c>
      <c r="D52" s="61">
        <v>0</v>
      </c>
      <c r="E52" s="61">
        <v>0</v>
      </c>
      <c r="F52" s="66">
        <v>0</v>
      </c>
      <c r="G52" s="66">
        <v>0</v>
      </c>
      <c r="H52" s="66">
        <v>0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f t="shared" si="3"/>
        <v>0</v>
      </c>
      <c r="X52" s="62" t="str">
        <f t="shared" si="4"/>
        <v>нд</v>
      </c>
      <c r="Y52" s="54" t="s">
        <v>50</v>
      </c>
      <c r="Z52" s="64"/>
      <c r="AA52" s="64"/>
    </row>
    <row r="53" spans="1:27" ht="47.25">
      <c r="A53" s="56" t="s">
        <v>108</v>
      </c>
      <c r="B53" s="65" t="s">
        <v>109</v>
      </c>
      <c r="C53" s="56" t="s">
        <v>49</v>
      </c>
      <c r="D53" s="61">
        <v>0</v>
      </c>
      <c r="E53" s="61">
        <v>0</v>
      </c>
      <c r="F53" s="66">
        <v>0</v>
      </c>
      <c r="G53" s="66">
        <v>0</v>
      </c>
      <c r="H53" s="66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f t="shared" si="3"/>
        <v>0</v>
      </c>
      <c r="X53" s="62" t="str">
        <f t="shared" si="4"/>
        <v>нд</v>
      </c>
      <c r="Y53" s="54" t="s">
        <v>50</v>
      </c>
      <c r="Z53" s="64"/>
      <c r="AA53" s="64"/>
    </row>
    <row r="54" spans="1:27" ht="47.25">
      <c r="A54" s="56" t="s">
        <v>110</v>
      </c>
      <c r="B54" s="65" t="s">
        <v>111</v>
      </c>
      <c r="C54" s="56" t="s">
        <v>49</v>
      </c>
      <c r="D54" s="61">
        <f t="shared" ref="D54:V54" si="20">SUM(D55,D57,D58,D59,D60,D62,D63,D64)</f>
        <v>18.58141552</v>
      </c>
      <c r="E54" s="61">
        <f t="shared" si="20"/>
        <v>28.543535760000005</v>
      </c>
      <c r="F54" s="66">
        <f t="shared" si="20"/>
        <v>0</v>
      </c>
      <c r="G54" s="66">
        <f t="shared" si="20"/>
        <v>0</v>
      </c>
      <c r="H54" s="66">
        <f t="shared" si="20"/>
        <v>17.68</v>
      </c>
      <c r="I54" s="61">
        <f t="shared" si="20"/>
        <v>15.087714692582619</v>
      </c>
      <c r="J54" s="61">
        <f t="shared" si="20"/>
        <v>148.52801004000003</v>
      </c>
      <c r="K54" s="61">
        <f t="shared" si="20"/>
        <v>16.575193750000004</v>
      </c>
      <c r="L54" s="61">
        <f t="shared" si="20"/>
        <v>16.579187759999996</v>
      </c>
      <c r="M54" s="61">
        <f t="shared" si="20"/>
        <v>1.0262779</v>
      </c>
      <c r="N54" s="61">
        <f t="shared" si="20"/>
        <v>1.0262779</v>
      </c>
      <c r="O54" s="61">
        <f t="shared" si="20"/>
        <v>4.276229306666667</v>
      </c>
      <c r="P54" s="61">
        <f t="shared" si="20"/>
        <v>2.72328145</v>
      </c>
      <c r="Q54" s="61">
        <f t="shared" si="20"/>
        <v>4.276229306666667</v>
      </c>
      <c r="R54" s="61">
        <f t="shared" si="20"/>
        <v>6.1944782199999997</v>
      </c>
      <c r="S54" s="61">
        <f t="shared" si="20"/>
        <v>6.9964572366666671</v>
      </c>
      <c r="T54" s="61">
        <f t="shared" si="20"/>
        <v>6.6351501899999992</v>
      </c>
      <c r="U54" s="61">
        <f t="shared" si="20"/>
        <v>13.212240964075832</v>
      </c>
      <c r="V54" s="61">
        <f t="shared" si="20"/>
        <v>131.94882228000003</v>
      </c>
      <c r="W54" s="61">
        <f t="shared" si="3"/>
        <v>3.9940099999959955E-3</v>
      </c>
      <c r="X54" s="62">
        <f t="shared" si="4"/>
        <v>2.4096309583084032E-4</v>
      </c>
      <c r="Y54" s="54" t="s">
        <v>50</v>
      </c>
      <c r="Z54" s="64"/>
      <c r="AA54" s="64"/>
    </row>
    <row r="55" spans="1:27" ht="47.25">
      <c r="A55" s="56" t="s">
        <v>112</v>
      </c>
      <c r="B55" s="65" t="s">
        <v>113</v>
      </c>
      <c r="C55" s="56" t="s">
        <v>49</v>
      </c>
      <c r="D55" s="61">
        <f t="shared" ref="D55:V55" si="21">SUM(D56:D56)</f>
        <v>5.8485280599999996</v>
      </c>
      <c r="E55" s="61">
        <f t="shared" si="21"/>
        <v>13.071648730000003</v>
      </c>
      <c r="F55" s="66">
        <f t="shared" si="21"/>
        <v>0</v>
      </c>
      <c r="G55" s="66">
        <f t="shared" si="21"/>
        <v>0</v>
      </c>
      <c r="H55" s="66">
        <f t="shared" si="21"/>
        <v>8.84</v>
      </c>
      <c r="I55" s="61">
        <f t="shared" si="21"/>
        <v>4.2485710551040388</v>
      </c>
      <c r="J55" s="61">
        <f t="shared" si="21"/>
        <v>43.10875068</v>
      </c>
      <c r="K55" s="61">
        <f t="shared" si="21"/>
        <v>13.730771920000002</v>
      </c>
      <c r="L55" s="61">
        <f t="shared" si="21"/>
        <v>14.068375409999998</v>
      </c>
      <c r="M55" s="61">
        <f t="shared" si="21"/>
        <v>0.902084</v>
      </c>
      <c r="N55" s="61">
        <f t="shared" si="21"/>
        <v>0.902084</v>
      </c>
      <c r="O55" s="61">
        <f t="shared" si="21"/>
        <v>4.276229306666667</v>
      </c>
      <c r="P55" s="61">
        <f t="shared" si="21"/>
        <v>2.72328145</v>
      </c>
      <c r="Q55" s="61">
        <f t="shared" si="21"/>
        <v>4.276229306666667</v>
      </c>
      <c r="R55" s="61">
        <f t="shared" si="21"/>
        <v>6.1944782199999997</v>
      </c>
      <c r="S55" s="61">
        <f t="shared" si="21"/>
        <v>4.276229306666667</v>
      </c>
      <c r="T55" s="61">
        <f t="shared" si="21"/>
        <v>4.2485317399999998</v>
      </c>
      <c r="U55" s="61">
        <f t="shared" si="21"/>
        <v>2.6571258729773422</v>
      </c>
      <c r="V55" s="61">
        <f t="shared" si="21"/>
        <v>29.040375270000002</v>
      </c>
      <c r="W55" s="61">
        <f t="shared" si="3"/>
        <v>0.33760348999999579</v>
      </c>
      <c r="X55" s="62">
        <f t="shared" si="4"/>
        <v>2.4587364204065501E-2</v>
      </c>
      <c r="Y55" s="54" t="s">
        <v>50</v>
      </c>
      <c r="Z55" s="64"/>
      <c r="AA55" s="64"/>
    </row>
    <row r="56" spans="1:27" ht="74.25" customHeight="1">
      <c r="A56" s="56" t="s">
        <v>114</v>
      </c>
      <c r="B56" s="65" t="s">
        <v>115</v>
      </c>
      <c r="C56" s="56" t="s">
        <v>116</v>
      </c>
      <c r="D56" s="61">
        <v>5.8485280599999996</v>
      </c>
      <c r="E56" s="61">
        <v>13.071648730000003</v>
      </c>
      <c r="F56" s="66"/>
      <c r="G56" s="66"/>
      <c r="H56" s="66">
        <v>8.84</v>
      </c>
      <c r="I56" s="61">
        <v>4.2485710551040388</v>
      </c>
      <c r="J56" s="61">
        <v>43.10875068</v>
      </c>
      <c r="K56" s="61">
        <f t="shared" ref="K56:L56" si="22">M56+O56+Q56+S56</f>
        <v>13.730771920000002</v>
      </c>
      <c r="L56" s="61">
        <f t="shared" si="22"/>
        <v>14.068375409999998</v>
      </c>
      <c r="M56" s="61">
        <f>[1]H0215_1037000158513_13_69_0!M58</f>
        <v>0.902084</v>
      </c>
      <c r="N56" s="61">
        <f>[1]H0215_1037000158513_13_69_0!AV58</f>
        <v>0.902084</v>
      </c>
      <c r="O56" s="61">
        <f>[1]H0215_1037000158513_13_69_0!T58</f>
        <v>4.276229306666667</v>
      </c>
      <c r="P56" s="61">
        <v>2.72328145</v>
      </c>
      <c r="Q56" s="61">
        <f>[1]H0215_1037000158513_13_69_0!AA58</f>
        <v>4.276229306666667</v>
      </c>
      <c r="R56" s="61">
        <v>6.1944782199999997</v>
      </c>
      <c r="S56" s="61">
        <f>[1]H0215_1037000158513_13_69_0!AH58</f>
        <v>4.276229306666667</v>
      </c>
      <c r="T56" s="61">
        <v>4.2485317399999998</v>
      </c>
      <c r="U56" s="67">
        <f t="shared" ref="U56" si="23">I56-L56/H56</f>
        <v>2.6571258729773422</v>
      </c>
      <c r="V56" s="61">
        <f t="shared" ref="V56" si="24">J56-L56</f>
        <v>29.040375270000002</v>
      </c>
      <c r="W56" s="61">
        <f t="shared" si="3"/>
        <v>0.33760348999999579</v>
      </c>
      <c r="X56" s="62">
        <f t="shared" si="4"/>
        <v>2.4587364204065501E-2</v>
      </c>
      <c r="Y56" s="68" t="s">
        <v>117</v>
      </c>
      <c r="Z56" s="64"/>
      <c r="AA56" s="64"/>
    </row>
    <row r="57" spans="1:27" ht="47.25">
      <c r="A57" s="56" t="s">
        <v>118</v>
      </c>
      <c r="B57" s="65" t="s">
        <v>119</v>
      </c>
      <c r="C57" s="56" t="s">
        <v>49</v>
      </c>
      <c r="D57" s="61">
        <v>0</v>
      </c>
      <c r="E57" s="61">
        <v>0</v>
      </c>
      <c r="F57" s="66">
        <v>0</v>
      </c>
      <c r="G57" s="66">
        <v>0</v>
      </c>
      <c r="H57" s="66">
        <v>0</v>
      </c>
      <c r="I57" s="61"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f t="shared" si="3"/>
        <v>0</v>
      </c>
      <c r="X57" s="62" t="str">
        <f t="shared" si="4"/>
        <v>нд</v>
      </c>
      <c r="Y57" s="54" t="s">
        <v>50</v>
      </c>
      <c r="Z57" s="64"/>
      <c r="AA57" s="64"/>
    </row>
    <row r="58" spans="1:27" ht="31.5">
      <c r="A58" s="56" t="s">
        <v>120</v>
      </c>
      <c r="B58" s="65" t="s">
        <v>121</v>
      </c>
      <c r="C58" s="56" t="s">
        <v>49</v>
      </c>
      <c r="D58" s="61">
        <v>0</v>
      </c>
      <c r="E58" s="61">
        <v>0</v>
      </c>
      <c r="F58" s="66">
        <v>0</v>
      </c>
      <c r="G58" s="66">
        <v>0</v>
      </c>
      <c r="H58" s="66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f t="shared" si="3"/>
        <v>0</v>
      </c>
      <c r="X58" s="62" t="str">
        <f t="shared" si="4"/>
        <v>нд</v>
      </c>
      <c r="Y58" s="54" t="s">
        <v>50</v>
      </c>
      <c r="Z58" s="64"/>
      <c r="AA58" s="64"/>
    </row>
    <row r="59" spans="1:27" ht="47.25">
      <c r="A59" s="56" t="s">
        <v>122</v>
      </c>
      <c r="B59" s="65" t="s">
        <v>123</v>
      </c>
      <c r="C59" s="56" t="s">
        <v>49</v>
      </c>
      <c r="D59" s="61">
        <v>0</v>
      </c>
      <c r="E59" s="61">
        <v>0</v>
      </c>
      <c r="F59" s="66">
        <v>0</v>
      </c>
      <c r="G59" s="66">
        <v>0</v>
      </c>
      <c r="H59" s="66">
        <v>0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f t="shared" si="3"/>
        <v>0</v>
      </c>
      <c r="X59" s="62" t="str">
        <f t="shared" si="4"/>
        <v>нд</v>
      </c>
      <c r="Y59" s="54" t="s">
        <v>50</v>
      </c>
      <c r="Z59" s="64"/>
      <c r="AA59" s="64"/>
    </row>
    <row r="60" spans="1:27" ht="63">
      <c r="A60" s="56" t="s">
        <v>124</v>
      </c>
      <c r="B60" s="65" t="s">
        <v>125</v>
      </c>
      <c r="C60" s="56" t="s">
        <v>49</v>
      </c>
      <c r="D60" s="61">
        <f t="shared" ref="D60:V60" si="25">SUM(D61:D61)</f>
        <v>12.732887460000001</v>
      </c>
      <c r="E60" s="61">
        <f t="shared" si="25"/>
        <v>15.47188703</v>
      </c>
      <c r="F60" s="66">
        <f t="shared" si="25"/>
        <v>0</v>
      </c>
      <c r="G60" s="66">
        <f t="shared" si="25"/>
        <v>0</v>
      </c>
      <c r="H60" s="66">
        <f t="shared" si="25"/>
        <v>8.84</v>
      </c>
      <c r="I60" s="61">
        <f t="shared" si="25"/>
        <v>10.83914363747858</v>
      </c>
      <c r="J60" s="61">
        <f t="shared" si="25"/>
        <v>105.41925936000001</v>
      </c>
      <c r="K60" s="61">
        <f t="shared" si="25"/>
        <v>2.8444218299999999</v>
      </c>
      <c r="L60" s="61">
        <f t="shared" si="25"/>
        <v>2.5108123499999997</v>
      </c>
      <c r="M60" s="61">
        <f t="shared" si="25"/>
        <v>0.1241939</v>
      </c>
      <c r="N60" s="61">
        <f t="shared" si="25"/>
        <v>0.1241939</v>
      </c>
      <c r="O60" s="61">
        <f t="shared" si="25"/>
        <v>0</v>
      </c>
      <c r="P60" s="61">
        <f t="shared" si="25"/>
        <v>0</v>
      </c>
      <c r="Q60" s="61">
        <f t="shared" si="25"/>
        <v>0</v>
      </c>
      <c r="R60" s="61">
        <f t="shared" si="25"/>
        <v>0</v>
      </c>
      <c r="S60" s="61">
        <f t="shared" si="25"/>
        <v>2.7202279300000001</v>
      </c>
      <c r="T60" s="61">
        <f t="shared" si="25"/>
        <v>2.3866184499999998</v>
      </c>
      <c r="U60" s="61">
        <f t="shared" si="25"/>
        <v>10.555115091098489</v>
      </c>
      <c r="V60" s="61">
        <f t="shared" si="25"/>
        <v>102.90844701000002</v>
      </c>
      <c r="W60" s="61">
        <f t="shared" si="3"/>
        <v>-0.33360948000000024</v>
      </c>
      <c r="X60" s="62">
        <f t="shared" si="4"/>
        <v>-0.1172855152781612</v>
      </c>
      <c r="Y60" s="54" t="s">
        <v>50</v>
      </c>
      <c r="Z60" s="64"/>
      <c r="AA60" s="64"/>
    </row>
    <row r="61" spans="1:27" ht="31.5">
      <c r="A61" s="56" t="s">
        <v>126</v>
      </c>
      <c r="B61" s="65" t="s">
        <v>127</v>
      </c>
      <c r="C61" s="56" t="s">
        <v>128</v>
      </c>
      <c r="D61" s="61">
        <v>12.732887460000001</v>
      </c>
      <c r="E61" s="61">
        <v>15.47188703</v>
      </c>
      <c r="F61" s="66"/>
      <c r="G61" s="66"/>
      <c r="H61" s="66">
        <v>8.84</v>
      </c>
      <c r="I61" s="61">
        <v>10.83914363747858</v>
      </c>
      <c r="J61" s="61">
        <v>105.41925936000001</v>
      </c>
      <c r="K61" s="61">
        <f t="shared" ref="K61:L61" si="26">M61+O61+Q61+S61</f>
        <v>2.8444218299999999</v>
      </c>
      <c r="L61" s="61">
        <f t="shared" si="26"/>
        <v>2.5108123499999997</v>
      </c>
      <c r="M61" s="61">
        <f>[1]H0215_1037000158513_13_69_0!M63</f>
        <v>0.1241939</v>
      </c>
      <c r="N61" s="61">
        <f>[1]H0215_1037000158513_13_69_0!AV63</f>
        <v>0.1241939</v>
      </c>
      <c r="O61" s="61">
        <v>0</v>
      </c>
      <c r="P61" s="61">
        <v>0</v>
      </c>
      <c r="Q61" s="61">
        <v>0</v>
      </c>
      <c r="R61" s="61">
        <v>0</v>
      </c>
      <c r="S61" s="61">
        <v>2.7202279300000001</v>
      </c>
      <c r="T61" s="61">
        <f>[1]H0215_1037000158513_13_69_0!BQ63</f>
        <v>2.3866184499999998</v>
      </c>
      <c r="U61" s="67">
        <f t="shared" ref="U61" si="27">I61-L61/H61</f>
        <v>10.555115091098489</v>
      </c>
      <c r="V61" s="61">
        <f t="shared" ref="V61" si="28">J61-L61</f>
        <v>102.90844701000002</v>
      </c>
      <c r="W61" s="61">
        <f t="shared" si="3"/>
        <v>-0.33360948000000024</v>
      </c>
      <c r="X61" s="62">
        <f t="shared" si="4"/>
        <v>-0.1172855152781612</v>
      </c>
      <c r="Y61" s="68" t="str">
        <f>[1]H0215_1037000158513_10_69_0!AF61</f>
        <v>Изменение цен по результатам закупочной процедуры</v>
      </c>
      <c r="Z61" s="64"/>
      <c r="AA61" s="64"/>
    </row>
    <row r="62" spans="1:27" ht="63">
      <c r="A62" s="56" t="s">
        <v>129</v>
      </c>
      <c r="B62" s="65" t="s">
        <v>130</v>
      </c>
      <c r="C62" s="56" t="s">
        <v>49</v>
      </c>
      <c r="D62" s="61">
        <v>0</v>
      </c>
      <c r="E62" s="61">
        <v>0</v>
      </c>
      <c r="F62" s="66">
        <v>0</v>
      </c>
      <c r="G62" s="66">
        <v>0</v>
      </c>
      <c r="H62" s="66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f t="shared" si="3"/>
        <v>0</v>
      </c>
      <c r="X62" s="62" t="str">
        <f t="shared" si="4"/>
        <v>нд</v>
      </c>
      <c r="Y62" s="54" t="s">
        <v>50</v>
      </c>
      <c r="Z62" s="64"/>
      <c r="AA62" s="64"/>
    </row>
    <row r="63" spans="1:27" ht="47.25">
      <c r="A63" s="56" t="s">
        <v>131</v>
      </c>
      <c r="B63" s="65" t="s">
        <v>132</v>
      </c>
      <c r="C63" s="56" t="s">
        <v>49</v>
      </c>
      <c r="D63" s="61">
        <v>0</v>
      </c>
      <c r="E63" s="61">
        <v>0</v>
      </c>
      <c r="F63" s="66">
        <v>0</v>
      </c>
      <c r="G63" s="66">
        <v>0</v>
      </c>
      <c r="H63" s="66">
        <v>0</v>
      </c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61">
        <v>0</v>
      </c>
      <c r="V63" s="61">
        <v>0</v>
      </c>
      <c r="W63" s="61">
        <f t="shared" si="3"/>
        <v>0</v>
      </c>
      <c r="X63" s="62" t="str">
        <f t="shared" si="4"/>
        <v>нд</v>
      </c>
      <c r="Y63" s="54" t="s">
        <v>50</v>
      </c>
      <c r="Z63" s="64"/>
      <c r="AA63" s="64"/>
    </row>
    <row r="64" spans="1:27" ht="63">
      <c r="A64" s="56" t="s">
        <v>133</v>
      </c>
      <c r="B64" s="65" t="s">
        <v>134</v>
      </c>
      <c r="C64" s="56" t="s">
        <v>49</v>
      </c>
      <c r="D64" s="61">
        <v>0</v>
      </c>
      <c r="E64" s="61">
        <v>0</v>
      </c>
      <c r="F64" s="66">
        <v>0</v>
      </c>
      <c r="G64" s="66">
        <v>0</v>
      </c>
      <c r="H64" s="66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61">
        <v>0</v>
      </c>
      <c r="U64" s="61">
        <v>0</v>
      </c>
      <c r="V64" s="61">
        <v>0</v>
      </c>
      <c r="W64" s="61">
        <f t="shared" si="3"/>
        <v>0</v>
      </c>
      <c r="X64" s="62" t="str">
        <f t="shared" si="4"/>
        <v>нд</v>
      </c>
      <c r="Y64" s="54" t="s">
        <v>50</v>
      </c>
      <c r="Z64" s="64"/>
      <c r="AA64" s="64"/>
    </row>
    <row r="65" spans="1:27" ht="63">
      <c r="A65" s="56" t="s">
        <v>135</v>
      </c>
      <c r="B65" s="65" t="s">
        <v>136</v>
      </c>
      <c r="C65" s="56" t="s">
        <v>49</v>
      </c>
      <c r="D65" s="61">
        <f t="shared" ref="D65:V65" si="29">SUM(D66,D67)</f>
        <v>0</v>
      </c>
      <c r="E65" s="61">
        <f t="shared" si="29"/>
        <v>0</v>
      </c>
      <c r="F65" s="66">
        <f t="shared" si="29"/>
        <v>0</v>
      </c>
      <c r="G65" s="66">
        <f t="shared" si="29"/>
        <v>0</v>
      </c>
      <c r="H65" s="66">
        <f t="shared" si="29"/>
        <v>0</v>
      </c>
      <c r="I65" s="61">
        <f t="shared" si="29"/>
        <v>0</v>
      </c>
      <c r="J65" s="61">
        <f t="shared" si="29"/>
        <v>0</v>
      </c>
      <c r="K65" s="61">
        <f t="shared" si="29"/>
        <v>0</v>
      </c>
      <c r="L65" s="61">
        <f t="shared" si="29"/>
        <v>0</v>
      </c>
      <c r="M65" s="61">
        <f t="shared" si="29"/>
        <v>0</v>
      </c>
      <c r="N65" s="61">
        <f t="shared" si="29"/>
        <v>0</v>
      </c>
      <c r="O65" s="61">
        <f t="shared" si="29"/>
        <v>0</v>
      </c>
      <c r="P65" s="61">
        <f t="shared" si="29"/>
        <v>0</v>
      </c>
      <c r="Q65" s="61">
        <f t="shared" si="29"/>
        <v>0</v>
      </c>
      <c r="R65" s="61">
        <f t="shared" si="29"/>
        <v>0</v>
      </c>
      <c r="S65" s="61">
        <f t="shared" si="29"/>
        <v>0</v>
      </c>
      <c r="T65" s="61">
        <f t="shared" si="29"/>
        <v>0</v>
      </c>
      <c r="U65" s="61">
        <f t="shared" si="29"/>
        <v>0</v>
      </c>
      <c r="V65" s="61">
        <f t="shared" si="29"/>
        <v>0</v>
      </c>
      <c r="W65" s="61">
        <f t="shared" si="3"/>
        <v>0</v>
      </c>
      <c r="X65" s="62" t="str">
        <f t="shared" si="4"/>
        <v>нд</v>
      </c>
      <c r="Y65" s="54" t="s">
        <v>50</v>
      </c>
      <c r="Z65" s="64"/>
      <c r="AA65" s="64"/>
    </row>
    <row r="66" spans="1:27" ht="31.5">
      <c r="A66" s="56" t="s">
        <v>137</v>
      </c>
      <c r="B66" s="65" t="s">
        <v>138</v>
      </c>
      <c r="C66" s="56" t="s">
        <v>49</v>
      </c>
      <c r="D66" s="61" t="s">
        <v>50</v>
      </c>
      <c r="E66" s="61" t="s">
        <v>50</v>
      </c>
      <c r="F66" s="66" t="s">
        <v>50</v>
      </c>
      <c r="G66" s="66" t="s">
        <v>50</v>
      </c>
      <c r="H66" s="66" t="s">
        <v>50</v>
      </c>
      <c r="I66" s="61" t="s">
        <v>50</v>
      </c>
      <c r="J66" s="61" t="s">
        <v>50</v>
      </c>
      <c r="K66" s="61" t="s">
        <v>50</v>
      </c>
      <c r="L66" s="61" t="s">
        <v>50</v>
      </c>
      <c r="M66" s="61" t="s">
        <v>50</v>
      </c>
      <c r="N66" s="61" t="s">
        <v>50</v>
      </c>
      <c r="O66" s="61" t="s">
        <v>50</v>
      </c>
      <c r="P66" s="61" t="s">
        <v>50</v>
      </c>
      <c r="Q66" s="61" t="s">
        <v>50</v>
      </c>
      <c r="R66" s="61" t="s">
        <v>50</v>
      </c>
      <c r="S66" s="61" t="s">
        <v>50</v>
      </c>
      <c r="T66" s="61" t="s">
        <v>50</v>
      </c>
      <c r="U66" s="61" t="s">
        <v>50</v>
      </c>
      <c r="V66" s="61" t="s">
        <v>50</v>
      </c>
      <c r="W66" s="61" t="e">
        <f t="shared" si="3"/>
        <v>#VALUE!</v>
      </c>
      <c r="X66" s="62" t="str">
        <f t="shared" si="4"/>
        <v>нд</v>
      </c>
      <c r="Y66" s="54" t="s">
        <v>50</v>
      </c>
      <c r="Z66" s="64"/>
      <c r="AA66" s="64"/>
    </row>
    <row r="67" spans="1:27" ht="47.25">
      <c r="A67" s="56" t="s">
        <v>139</v>
      </c>
      <c r="B67" s="65" t="s">
        <v>140</v>
      </c>
      <c r="C67" s="56" t="s">
        <v>49</v>
      </c>
      <c r="D67" s="61" t="s">
        <v>50</v>
      </c>
      <c r="E67" s="61" t="s">
        <v>50</v>
      </c>
      <c r="F67" s="66" t="s">
        <v>50</v>
      </c>
      <c r="G67" s="66" t="s">
        <v>50</v>
      </c>
      <c r="H67" s="66" t="s">
        <v>50</v>
      </c>
      <c r="I67" s="61" t="s">
        <v>50</v>
      </c>
      <c r="J67" s="61" t="s">
        <v>50</v>
      </c>
      <c r="K67" s="61" t="s">
        <v>50</v>
      </c>
      <c r="L67" s="61" t="s">
        <v>50</v>
      </c>
      <c r="M67" s="61" t="s">
        <v>50</v>
      </c>
      <c r="N67" s="61" t="s">
        <v>50</v>
      </c>
      <c r="O67" s="61" t="s">
        <v>50</v>
      </c>
      <c r="P67" s="61" t="s">
        <v>50</v>
      </c>
      <c r="Q67" s="61" t="s">
        <v>50</v>
      </c>
      <c r="R67" s="61" t="s">
        <v>50</v>
      </c>
      <c r="S67" s="61" t="s">
        <v>50</v>
      </c>
      <c r="T67" s="61" t="s">
        <v>50</v>
      </c>
      <c r="U67" s="61" t="s">
        <v>50</v>
      </c>
      <c r="V67" s="61" t="s">
        <v>50</v>
      </c>
      <c r="W67" s="61" t="e">
        <f t="shared" si="3"/>
        <v>#VALUE!</v>
      </c>
      <c r="X67" s="62" t="str">
        <f t="shared" si="4"/>
        <v>нд</v>
      </c>
      <c r="Y67" s="54" t="s">
        <v>50</v>
      </c>
      <c r="Z67" s="64"/>
      <c r="AA67" s="64"/>
    </row>
    <row r="68" spans="1:27" ht="63">
      <c r="A68" s="56" t="s">
        <v>141</v>
      </c>
      <c r="B68" s="65" t="s">
        <v>142</v>
      </c>
      <c r="C68" s="56" t="s">
        <v>49</v>
      </c>
      <c r="D68" s="61">
        <f t="shared" ref="D68:V68" si="30">SUM(D69,D70)</f>
        <v>0</v>
      </c>
      <c r="E68" s="61">
        <f t="shared" si="30"/>
        <v>0</v>
      </c>
      <c r="F68" s="66">
        <f t="shared" si="30"/>
        <v>0</v>
      </c>
      <c r="G68" s="66">
        <f t="shared" si="30"/>
        <v>0</v>
      </c>
      <c r="H68" s="66">
        <f t="shared" si="30"/>
        <v>0</v>
      </c>
      <c r="I68" s="61">
        <f t="shared" si="30"/>
        <v>0</v>
      </c>
      <c r="J68" s="61">
        <f t="shared" si="30"/>
        <v>0</v>
      </c>
      <c r="K68" s="61">
        <f t="shared" si="30"/>
        <v>0</v>
      </c>
      <c r="L68" s="61">
        <f t="shared" si="30"/>
        <v>0</v>
      </c>
      <c r="M68" s="61">
        <f t="shared" si="30"/>
        <v>0</v>
      </c>
      <c r="N68" s="61">
        <f t="shared" si="30"/>
        <v>0</v>
      </c>
      <c r="O68" s="61">
        <f t="shared" si="30"/>
        <v>0</v>
      </c>
      <c r="P68" s="61">
        <f t="shared" si="30"/>
        <v>0</v>
      </c>
      <c r="Q68" s="61">
        <f t="shared" si="30"/>
        <v>0</v>
      </c>
      <c r="R68" s="61">
        <f t="shared" si="30"/>
        <v>0</v>
      </c>
      <c r="S68" s="61">
        <f t="shared" si="30"/>
        <v>0</v>
      </c>
      <c r="T68" s="61">
        <f t="shared" si="30"/>
        <v>0</v>
      </c>
      <c r="U68" s="61">
        <f t="shared" si="30"/>
        <v>0</v>
      </c>
      <c r="V68" s="61">
        <f t="shared" si="30"/>
        <v>0</v>
      </c>
      <c r="W68" s="61">
        <f t="shared" si="3"/>
        <v>0</v>
      </c>
      <c r="X68" s="62" t="str">
        <f t="shared" si="4"/>
        <v>нд</v>
      </c>
      <c r="Y68" s="54" t="s">
        <v>50</v>
      </c>
      <c r="Z68" s="64"/>
      <c r="AA68" s="64"/>
    </row>
    <row r="69" spans="1:27" ht="63">
      <c r="A69" s="56" t="s">
        <v>143</v>
      </c>
      <c r="B69" s="65" t="s">
        <v>144</v>
      </c>
      <c r="C69" s="56" t="s">
        <v>49</v>
      </c>
      <c r="D69" s="61">
        <v>0</v>
      </c>
      <c r="E69" s="61">
        <v>0</v>
      </c>
      <c r="F69" s="66">
        <v>0</v>
      </c>
      <c r="G69" s="66">
        <v>0</v>
      </c>
      <c r="H69" s="66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61">
        <f t="shared" si="3"/>
        <v>0</v>
      </c>
      <c r="X69" s="62" t="str">
        <f t="shared" si="4"/>
        <v>нд</v>
      </c>
      <c r="Y69" s="54" t="s">
        <v>50</v>
      </c>
      <c r="Z69" s="64"/>
      <c r="AA69" s="64"/>
    </row>
    <row r="70" spans="1:27" ht="63">
      <c r="A70" s="56" t="s">
        <v>145</v>
      </c>
      <c r="B70" s="65" t="s">
        <v>146</v>
      </c>
      <c r="C70" s="56" t="s">
        <v>49</v>
      </c>
      <c r="D70" s="61">
        <v>0</v>
      </c>
      <c r="E70" s="61">
        <v>0</v>
      </c>
      <c r="F70" s="61">
        <v>0</v>
      </c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61">
        <f t="shared" si="3"/>
        <v>0</v>
      </c>
      <c r="X70" s="62" t="str">
        <f t="shared" si="4"/>
        <v>нд</v>
      </c>
      <c r="Y70" s="54" t="s">
        <v>50</v>
      </c>
      <c r="Z70" s="64"/>
      <c r="AA70" s="64"/>
    </row>
    <row r="71" spans="1:27" ht="47.25">
      <c r="A71" s="56" t="s">
        <v>147</v>
      </c>
      <c r="B71" s="65" t="s">
        <v>148</v>
      </c>
      <c r="C71" s="56" t="s">
        <v>49</v>
      </c>
      <c r="D71" s="61">
        <f>SUM(D72:D77)</f>
        <v>25.895667971580547</v>
      </c>
      <c r="E71" s="61">
        <f t="shared" ref="E71:V71" si="31">SUM(E72:E77)</f>
        <v>68.811899860000011</v>
      </c>
      <c r="F71" s="61">
        <f t="shared" si="31"/>
        <v>0</v>
      </c>
      <c r="G71" s="61">
        <f t="shared" si="31"/>
        <v>0</v>
      </c>
      <c r="H71" s="61">
        <f t="shared" si="31"/>
        <v>53.040000000000006</v>
      </c>
      <c r="I71" s="61">
        <f t="shared" si="31"/>
        <v>11.018933737209302</v>
      </c>
      <c r="J71" s="61">
        <f t="shared" si="31"/>
        <v>113.23308569794003</v>
      </c>
      <c r="K71" s="61">
        <f t="shared" si="31"/>
        <v>77.622530140000009</v>
      </c>
      <c r="L71" s="61">
        <f t="shared" si="31"/>
        <v>78.046632419999995</v>
      </c>
      <c r="M71" s="61">
        <f t="shared" si="31"/>
        <v>2.5940161900000001</v>
      </c>
      <c r="N71" s="61">
        <f t="shared" si="31"/>
        <v>2.5940161900000001</v>
      </c>
      <c r="O71" s="61">
        <f t="shared" si="31"/>
        <v>9.0680350066666673</v>
      </c>
      <c r="P71" s="61">
        <f t="shared" si="31"/>
        <v>22.049055959999997</v>
      </c>
      <c r="Q71" s="61">
        <f t="shared" si="31"/>
        <v>9.0680350066666673</v>
      </c>
      <c r="R71" s="61">
        <f t="shared" si="31"/>
        <v>5.5282812999999988</v>
      </c>
      <c r="S71" s="61">
        <f t="shared" si="31"/>
        <v>56.892443936666659</v>
      </c>
      <c r="T71" s="61">
        <f t="shared" si="31"/>
        <v>47.875278969999997</v>
      </c>
      <c r="U71" s="61">
        <f t="shared" si="31"/>
        <v>2.190129164811113</v>
      </c>
      <c r="V71" s="61">
        <f t="shared" si="31"/>
        <v>35.186453277940032</v>
      </c>
      <c r="W71" s="61">
        <f t="shared" si="3"/>
        <v>0.42410227999999961</v>
      </c>
      <c r="X71" s="62">
        <f t="shared" si="4"/>
        <v>5.4636492682612735E-3</v>
      </c>
      <c r="Y71" s="54" t="s">
        <v>50</v>
      </c>
      <c r="Z71" s="64"/>
      <c r="AA71" s="64"/>
    </row>
    <row r="72" spans="1:27" s="24" customFormat="1" ht="31.5">
      <c r="A72" s="56" t="s">
        <v>149</v>
      </c>
      <c r="B72" s="65" t="s">
        <v>150</v>
      </c>
      <c r="C72" s="56" t="s">
        <v>151</v>
      </c>
      <c r="D72" s="61">
        <v>15.875262230000001</v>
      </c>
      <c r="E72" s="61">
        <v>56.195162730000007</v>
      </c>
      <c r="F72" s="66"/>
      <c r="G72" s="66"/>
      <c r="H72" s="66">
        <v>8.84</v>
      </c>
      <c r="I72" s="61">
        <v>8.9970293377111386</v>
      </c>
      <c r="J72" s="61">
        <v>93.220773370000018</v>
      </c>
      <c r="K72" s="61">
        <f t="shared" ref="K72:L77" si="32">M72+O72+Q72+S72</f>
        <v>29.798121210000005</v>
      </c>
      <c r="L72" s="61">
        <f t="shared" si="32"/>
        <v>30.171353449999998</v>
      </c>
      <c r="M72" s="61">
        <v>2.5940161900000001</v>
      </c>
      <c r="N72" s="61">
        <v>2.5940161900000001</v>
      </c>
      <c r="O72" s="61">
        <v>9.0680350066666673</v>
      </c>
      <c r="P72" s="61">
        <v>22.049055959999997</v>
      </c>
      <c r="Q72" s="61">
        <v>9.0680350066666673</v>
      </c>
      <c r="R72" s="61">
        <v>5.5282812999999988</v>
      </c>
      <c r="S72" s="61">
        <v>9.0680350066666673</v>
      </c>
      <c r="T72" s="61">
        <v>0</v>
      </c>
      <c r="U72" s="67">
        <f t="shared" ref="U72:U77" si="33">I72-L72/H72</f>
        <v>5.5839803049057091</v>
      </c>
      <c r="V72" s="61">
        <f t="shared" ref="V72:V77" si="34">J72-L72</f>
        <v>63.04941992000002</v>
      </c>
      <c r="W72" s="61">
        <f t="shared" si="3"/>
        <v>0.373232239999993</v>
      </c>
      <c r="X72" s="62">
        <f t="shared" si="4"/>
        <v>1.2525361494091088E-2</v>
      </c>
      <c r="Y72" s="69" t="s">
        <v>50</v>
      </c>
      <c r="Z72" s="70"/>
      <c r="AA72" s="70"/>
    </row>
    <row r="73" spans="1:27" ht="63">
      <c r="A73" s="56" t="s">
        <v>152</v>
      </c>
      <c r="B73" s="65" t="s">
        <v>153</v>
      </c>
      <c r="C73" s="56" t="s">
        <v>154</v>
      </c>
      <c r="D73" s="61">
        <v>4.3680119758509601</v>
      </c>
      <c r="E73" s="61">
        <v>12.616737130000001</v>
      </c>
      <c r="F73" s="66"/>
      <c r="G73" s="66"/>
      <c r="H73" s="66">
        <v>8.84</v>
      </c>
      <c r="I73" s="61">
        <v>2.021904399498164</v>
      </c>
      <c r="J73" s="61">
        <v>20.012312327940005</v>
      </c>
      <c r="K73" s="61">
        <f t="shared" si="32"/>
        <v>5.3957775000000003</v>
      </c>
      <c r="L73" s="61">
        <f t="shared" si="32"/>
        <v>5.2602930399999996</v>
      </c>
      <c r="M73" s="61">
        <f>[1]H0215_1037000158513_13_69_0!M75</f>
        <v>0</v>
      </c>
      <c r="N73" s="61">
        <f>[1]H0215_1037000158513_13_69_0!AV75</f>
        <v>0</v>
      </c>
      <c r="O73" s="61">
        <f>[1]H0215_1037000158513_13_69_0!T75</f>
        <v>0</v>
      </c>
      <c r="P73" s="61">
        <v>0</v>
      </c>
      <c r="Q73" s="61">
        <f>[1]H0215_1037000158513_13_69_0!AA75</f>
        <v>0</v>
      </c>
      <c r="R73" s="61">
        <v>0</v>
      </c>
      <c r="S73" s="61">
        <f>[1]H0215_1037000158513_13_69_0!AH75</f>
        <v>5.3957775000000003</v>
      </c>
      <c r="T73" s="61">
        <v>5.2602930399999996</v>
      </c>
      <c r="U73" s="67">
        <f t="shared" si="33"/>
        <v>1.4268486257425079</v>
      </c>
      <c r="V73" s="61">
        <f t="shared" si="34"/>
        <v>14.752019287940005</v>
      </c>
      <c r="W73" s="61">
        <f t="shared" si="3"/>
        <v>-0.13548446000000069</v>
      </c>
      <c r="X73" s="62">
        <f t="shared" si="4"/>
        <v>-2.5109348930714932E-2</v>
      </c>
      <c r="Y73" s="68" t="str">
        <f>[1]H0215_1037000158513_10_69_0!AF73</f>
        <v>Уточнение объемов работ при выполнении проектно-сметной документации</v>
      </c>
      <c r="Z73" s="64"/>
      <c r="AA73" s="64"/>
    </row>
    <row r="74" spans="1:27" ht="63">
      <c r="A74" s="56" t="s">
        <v>155</v>
      </c>
      <c r="B74" s="65" t="s">
        <v>156</v>
      </c>
      <c r="C74" s="56" t="s">
        <v>157</v>
      </c>
      <c r="D74" s="61">
        <v>2.5869882347166446</v>
      </c>
      <c r="E74" s="61">
        <v>0</v>
      </c>
      <c r="F74" s="66"/>
      <c r="G74" s="66"/>
      <c r="H74" s="66">
        <v>8.84</v>
      </c>
      <c r="I74" s="61">
        <v>0</v>
      </c>
      <c r="J74" s="61">
        <v>0</v>
      </c>
      <c r="K74" s="61">
        <f t="shared" si="32"/>
        <v>19.373068780000001</v>
      </c>
      <c r="L74" s="61">
        <f t="shared" si="32"/>
        <v>19.584266230000001</v>
      </c>
      <c r="M74" s="61">
        <f>[1]H0215_1037000158513_13_69_0!M76</f>
        <v>0</v>
      </c>
      <c r="N74" s="61">
        <f>[1]H0215_1037000158513_13_69_0!AV76</f>
        <v>0</v>
      </c>
      <c r="O74" s="61">
        <f>[1]H0215_1037000158513_13_69_0!T76</f>
        <v>0</v>
      </c>
      <c r="P74" s="61">
        <v>0</v>
      </c>
      <c r="Q74" s="61">
        <f>[1]H0215_1037000158513_13_69_0!AA76</f>
        <v>0</v>
      </c>
      <c r="R74" s="61">
        <v>0</v>
      </c>
      <c r="S74" s="61">
        <v>19.373068780000001</v>
      </c>
      <c r="T74" s="61">
        <v>19.584266230000001</v>
      </c>
      <c r="U74" s="61">
        <f t="shared" si="33"/>
        <v>-2.2154147319004527</v>
      </c>
      <c r="V74" s="61">
        <f t="shared" si="34"/>
        <v>-19.584266230000001</v>
      </c>
      <c r="W74" s="61">
        <f t="shared" si="3"/>
        <v>0.21119745000000023</v>
      </c>
      <c r="X74" s="62">
        <f t="shared" si="4"/>
        <v>1.0901600174879482E-2</v>
      </c>
      <c r="Y74" s="69" t="str">
        <f>[1]H0215_1037000158513_10_69_0!AF74</f>
        <v>нд</v>
      </c>
      <c r="Z74" s="64"/>
      <c r="AA74" s="64"/>
    </row>
    <row r="75" spans="1:27" ht="47.25">
      <c r="A75" s="56" t="s">
        <v>158</v>
      </c>
      <c r="B75" s="65" t="s">
        <v>159</v>
      </c>
      <c r="C75" s="56" t="s">
        <v>160</v>
      </c>
      <c r="D75" s="61">
        <v>2.069163409192325</v>
      </c>
      <c r="E75" s="61">
        <v>0</v>
      </c>
      <c r="F75" s="66"/>
      <c r="G75" s="66"/>
      <c r="H75" s="66">
        <v>8.84</v>
      </c>
      <c r="I75" s="61">
        <v>0</v>
      </c>
      <c r="J75" s="61">
        <v>0</v>
      </c>
      <c r="K75" s="61">
        <f t="shared" si="32"/>
        <v>15.588584000000001</v>
      </c>
      <c r="L75" s="61">
        <f t="shared" si="32"/>
        <v>15.610890409999996</v>
      </c>
      <c r="M75" s="61">
        <f>[1]H0215_1037000158513_13_69_0!M77</f>
        <v>0</v>
      </c>
      <c r="N75" s="61">
        <f>[1]H0215_1037000158513_13_69_0!AV77</f>
        <v>0</v>
      </c>
      <c r="O75" s="61">
        <f>[1]H0215_1037000158513_13_69_0!T77</f>
        <v>0</v>
      </c>
      <c r="P75" s="61">
        <v>0</v>
      </c>
      <c r="Q75" s="61">
        <f>[1]H0215_1037000158513_13_69_0!AA77</f>
        <v>0</v>
      </c>
      <c r="R75" s="61">
        <v>0</v>
      </c>
      <c r="S75" s="61">
        <v>15.588584000000001</v>
      </c>
      <c r="T75" s="61">
        <f>[1]H0215_1037000158513_13_69_0!BQ77</f>
        <v>15.610890409999996</v>
      </c>
      <c r="U75" s="61">
        <f t="shared" si="33"/>
        <v>-1.7659378291855199</v>
      </c>
      <c r="V75" s="61">
        <f t="shared" si="34"/>
        <v>-15.610890409999996</v>
      </c>
      <c r="W75" s="61">
        <f t="shared" si="3"/>
        <v>2.2306409999995225E-2</v>
      </c>
      <c r="X75" s="62">
        <f t="shared" si="4"/>
        <v>1.4309452353077883E-3</v>
      </c>
      <c r="Y75" s="69" t="str">
        <f>[1]H0215_1037000158513_10_69_0!AF75</f>
        <v>нд</v>
      </c>
      <c r="Z75" s="64"/>
      <c r="AA75" s="64"/>
    </row>
    <row r="76" spans="1:27" ht="47.25">
      <c r="A76" s="56" t="s">
        <v>161</v>
      </c>
      <c r="B76" s="65" t="s">
        <v>162</v>
      </c>
      <c r="C76" s="56" t="s">
        <v>163</v>
      </c>
      <c r="D76" s="61">
        <v>0.29293246586345378</v>
      </c>
      <c r="E76" s="71">
        <v>0</v>
      </c>
      <c r="F76" s="66"/>
      <c r="G76" s="66"/>
      <c r="H76" s="66">
        <v>8.84</v>
      </c>
      <c r="I76" s="61">
        <v>0</v>
      </c>
      <c r="J76" s="61">
        <v>0</v>
      </c>
      <c r="K76" s="61">
        <f t="shared" si="32"/>
        <v>2.1882055199999999</v>
      </c>
      <c r="L76" s="61">
        <f t="shared" si="32"/>
        <v>2.1901088799999999</v>
      </c>
      <c r="M76" s="61">
        <f>[1]H0215_1037000158513_13_69_0!M78</f>
        <v>0</v>
      </c>
      <c r="N76" s="61">
        <f>[1]H0215_1037000158513_13_69_0!AV78</f>
        <v>0</v>
      </c>
      <c r="O76" s="61">
        <f>[1]H0215_1037000158513_13_69_0!T78</f>
        <v>0</v>
      </c>
      <c r="P76" s="61">
        <v>0</v>
      </c>
      <c r="Q76" s="61">
        <f>[1]H0215_1037000158513_13_69_0!AA78</f>
        <v>0</v>
      </c>
      <c r="R76" s="61">
        <v>0</v>
      </c>
      <c r="S76" s="61">
        <v>2.1882055199999999</v>
      </c>
      <c r="T76" s="61">
        <f>[1]H0215_1037000158513_13_69_0!BQ78</f>
        <v>2.1901088799999999</v>
      </c>
      <c r="U76" s="61">
        <f t="shared" si="33"/>
        <v>-0.24774987330316742</v>
      </c>
      <c r="V76" s="61">
        <f t="shared" si="34"/>
        <v>-2.1901088799999999</v>
      </c>
      <c r="W76" s="61">
        <f t="shared" si="3"/>
        <v>1.9033600000000206E-3</v>
      </c>
      <c r="X76" s="62">
        <f t="shared" si="4"/>
        <v>8.6982688902092738E-4</v>
      </c>
      <c r="Y76" s="69" t="str">
        <f>[1]H0215_1037000158513_10_69_0!AF76</f>
        <v>нд</v>
      </c>
      <c r="Z76" s="64"/>
      <c r="AA76" s="64"/>
    </row>
    <row r="77" spans="1:27" ht="15.75">
      <c r="A77" s="56" t="s">
        <v>164</v>
      </c>
      <c r="B77" s="65" t="s">
        <v>165</v>
      </c>
      <c r="C77" s="56" t="s">
        <v>166</v>
      </c>
      <c r="D77" s="61">
        <v>0.70330965595716211</v>
      </c>
      <c r="E77" s="61">
        <v>0</v>
      </c>
      <c r="F77" s="66"/>
      <c r="G77" s="66"/>
      <c r="H77" s="66">
        <v>8.84</v>
      </c>
      <c r="I77" s="61">
        <v>0</v>
      </c>
      <c r="J77" s="61">
        <v>0</v>
      </c>
      <c r="K77" s="61">
        <f t="shared" si="32"/>
        <v>5.2787731300000003</v>
      </c>
      <c r="L77" s="61">
        <f t="shared" si="32"/>
        <v>5.2297204099999997</v>
      </c>
      <c r="M77" s="61">
        <f>[1]H0215_1037000158513_13_69_0!M79</f>
        <v>0</v>
      </c>
      <c r="N77" s="61">
        <f>[1]H0215_1037000158513_13_69_0!AV79</f>
        <v>0</v>
      </c>
      <c r="O77" s="61">
        <f>[1]H0215_1037000158513_13_69_0!T79</f>
        <v>0</v>
      </c>
      <c r="P77" s="61">
        <v>0</v>
      </c>
      <c r="Q77" s="61">
        <f>[1]H0215_1037000158513_13_69_0!AA79</f>
        <v>0</v>
      </c>
      <c r="R77" s="61">
        <v>0</v>
      </c>
      <c r="S77" s="61">
        <v>5.2787731300000003</v>
      </c>
      <c r="T77" s="61">
        <v>5.2297204099999997</v>
      </c>
      <c r="U77" s="61">
        <f t="shared" si="33"/>
        <v>-0.59159733144796378</v>
      </c>
      <c r="V77" s="61">
        <f t="shared" si="34"/>
        <v>-5.2297204099999997</v>
      </c>
      <c r="W77" s="61">
        <f t="shared" si="3"/>
        <v>-4.9052720000000605E-2</v>
      </c>
      <c r="X77" s="62">
        <f t="shared" si="4"/>
        <v>-9.2924470879847416E-3</v>
      </c>
      <c r="Y77" s="69" t="str">
        <f>[1]H0215_1037000158513_10_69_0!AF77</f>
        <v>нд</v>
      </c>
      <c r="Z77" s="64"/>
      <c r="AA77" s="64"/>
    </row>
    <row r="78" spans="1:27" ht="47.25">
      <c r="A78" s="56" t="s">
        <v>167</v>
      </c>
      <c r="B78" s="65" t="s">
        <v>168</v>
      </c>
      <c r="C78" s="56" t="s">
        <v>49</v>
      </c>
      <c r="D78" s="61">
        <v>0</v>
      </c>
      <c r="E78" s="61">
        <v>0</v>
      </c>
      <c r="F78" s="66">
        <v>0</v>
      </c>
      <c r="G78" s="66">
        <v>0</v>
      </c>
      <c r="H78" s="66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f t="shared" si="3"/>
        <v>0</v>
      </c>
      <c r="X78" s="62" t="str">
        <f t="shared" si="4"/>
        <v>нд</v>
      </c>
      <c r="Y78" s="54" t="s">
        <v>50</v>
      </c>
      <c r="Z78" s="64"/>
      <c r="AA78" s="64"/>
    </row>
    <row r="79" spans="1:27" ht="31.5">
      <c r="A79" s="56" t="s">
        <v>169</v>
      </c>
      <c r="B79" s="65" t="s">
        <v>170</v>
      </c>
      <c r="C79" s="56" t="s">
        <v>49</v>
      </c>
      <c r="D79" s="61">
        <f t="shared" ref="D79:V79" si="35">SUM(D80:D88)</f>
        <v>12.688222896381081</v>
      </c>
      <c r="E79" s="61">
        <f t="shared" si="35"/>
        <v>15.63510089</v>
      </c>
      <c r="F79" s="66">
        <f t="shared" si="35"/>
        <v>0</v>
      </c>
      <c r="G79" s="66">
        <f t="shared" si="35"/>
        <v>0</v>
      </c>
      <c r="H79" s="66">
        <f t="shared" si="35"/>
        <v>79.560000000000016</v>
      </c>
      <c r="I79" s="61">
        <f t="shared" si="35"/>
        <v>2.7976144354429335</v>
      </c>
      <c r="J79" s="61">
        <f t="shared" si="35"/>
        <v>16.117588410000003</v>
      </c>
      <c r="K79" s="61">
        <f t="shared" si="35"/>
        <v>73.178689309999996</v>
      </c>
      <c r="L79" s="61">
        <f t="shared" si="35"/>
        <v>22.12426129</v>
      </c>
      <c r="M79" s="61">
        <f t="shared" si="35"/>
        <v>0</v>
      </c>
      <c r="N79" s="61">
        <f t="shared" si="35"/>
        <v>0</v>
      </c>
      <c r="O79" s="61">
        <f t="shared" si="35"/>
        <v>0</v>
      </c>
      <c r="P79" s="61">
        <f t="shared" si="35"/>
        <v>0</v>
      </c>
      <c r="Q79" s="61">
        <f t="shared" si="35"/>
        <v>0</v>
      </c>
      <c r="R79" s="61">
        <f t="shared" si="35"/>
        <v>2</v>
      </c>
      <c r="S79" s="61">
        <f t="shared" si="35"/>
        <v>73.178689309999996</v>
      </c>
      <c r="T79" s="61">
        <f t="shared" si="35"/>
        <v>20.12426129</v>
      </c>
      <c r="U79" s="61">
        <f t="shared" si="35"/>
        <v>0.29486994562392921</v>
      </c>
      <c r="V79" s="61">
        <f t="shared" si="35"/>
        <v>-6.0066728799999964</v>
      </c>
      <c r="W79" s="61">
        <f t="shared" si="3"/>
        <v>-51.054428019999996</v>
      </c>
      <c r="X79" s="62">
        <f t="shared" si="4"/>
        <v>-0.69766797549110138</v>
      </c>
      <c r="Y79" s="54" t="s">
        <v>50</v>
      </c>
      <c r="Z79" s="64"/>
      <c r="AA79" s="64"/>
    </row>
    <row r="80" spans="1:27" ht="15.75">
      <c r="A80" s="56" t="s">
        <v>171</v>
      </c>
      <c r="B80" s="65" t="s">
        <v>172</v>
      </c>
      <c r="C80" s="56" t="s">
        <v>173</v>
      </c>
      <c r="D80" s="61">
        <v>0.79304082887103977</v>
      </c>
      <c r="E80" s="61">
        <v>1.8321375</v>
      </c>
      <c r="F80" s="66"/>
      <c r="G80" s="66"/>
      <c r="H80" s="66">
        <v>8.84</v>
      </c>
      <c r="I80" s="61">
        <v>0.36637845401468794</v>
      </c>
      <c r="J80" s="61">
        <v>3.4633733200000005</v>
      </c>
      <c r="K80" s="61">
        <f t="shared" ref="K80:L88" si="36">M80+O80+Q80+S80</f>
        <v>1.6849999999999998</v>
      </c>
      <c r="L80" s="61">
        <f t="shared" si="36"/>
        <v>1.6850000000000001</v>
      </c>
      <c r="M80" s="61">
        <f>[1]H0215_1037000158513_13_69_0!M82</f>
        <v>0</v>
      </c>
      <c r="N80" s="61">
        <f>[1]H0215_1037000158513_13_69_0!AV82</f>
        <v>0</v>
      </c>
      <c r="O80" s="61">
        <f>[1]H0215_1037000158513_13_69_0!T82</f>
        <v>0</v>
      </c>
      <c r="P80" s="61">
        <v>0</v>
      </c>
      <c r="Q80" s="61">
        <f>[1]H0215_1037000158513_13_69_0!AA82</f>
        <v>0</v>
      </c>
      <c r="R80" s="61">
        <v>0</v>
      </c>
      <c r="S80" s="61">
        <v>1.6849999999999998</v>
      </c>
      <c r="T80" s="61">
        <f>[1]H0215_1037000158513_13_69_0!BQ82</f>
        <v>1.6850000000000001</v>
      </c>
      <c r="U80" s="67">
        <f t="shared" ref="U80:U88" si="37">I80-L80/H80</f>
        <v>0.17576759428618113</v>
      </c>
      <c r="V80" s="61">
        <f t="shared" ref="V80:V88" si="38">J80-L80</f>
        <v>1.7783733200000005</v>
      </c>
      <c r="W80" s="61">
        <f t="shared" si="3"/>
        <v>0</v>
      </c>
      <c r="X80" s="62">
        <f t="shared" si="4"/>
        <v>0</v>
      </c>
      <c r="Y80" s="69" t="str">
        <f>[1]H0215_1037000158513_10_69_0!AF80</f>
        <v>нд</v>
      </c>
      <c r="Z80" s="64"/>
      <c r="AA80" s="64"/>
    </row>
    <row r="81" spans="1:27" ht="47.25">
      <c r="A81" s="56" t="s">
        <v>174</v>
      </c>
      <c r="B81" s="65" t="s">
        <v>175</v>
      </c>
      <c r="C81" s="56" t="s">
        <v>176</v>
      </c>
      <c r="D81" s="61">
        <v>0.87732608000000001</v>
      </c>
      <c r="E81" s="61">
        <v>3.1762967299999998</v>
      </c>
      <c r="F81" s="66"/>
      <c r="G81" s="66"/>
      <c r="H81" s="66">
        <v>8.84</v>
      </c>
      <c r="I81" s="61">
        <v>0.48855047045287642</v>
      </c>
      <c r="J81" s="61">
        <v>4.9658573100000014</v>
      </c>
      <c r="K81" s="61">
        <f t="shared" si="36"/>
        <v>1.3295507200000001</v>
      </c>
      <c r="L81" s="61">
        <f t="shared" si="36"/>
        <v>1.37235218</v>
      </c>
      <c r="M81" s="61">
        <f>[1]H0215_1037000158513_13_69_0!M83</f>
        <v>0</v>
      </c>
      <c r="N81" s="61">
        <f>[1]H0215_1037000158513_13_69_0!AV83</f>
        <v>0</v>
      </c>
      <c r="O81" s="61">
        <f>[1]H0215_1037000158513_13_69_0!T83</f>
        <v>0</v>
      </c>
      <c r="P81" s="61">
        <v>0</v>
      </c>
      <c r="Q81" s="61">
        <f>[1]H0215_1037000158513_13_69_0!AA83</f>
        <v>0</v>
      </c>
      <c r="R81" s="61">
        <v>0</v>
      </c>
      <c r="S81" s="61">
        <f>[1]H0215_1037000158513_13_69_0!AH83</f>
        <v>1.3295507200000001</v>
      </c>
      <c r="T81" s="61">
        <f>[1]H0215_1037000158513_13_69_0!BQ83</f>
        <v>1.37235218</v>
      </c>
      <c r="U81" s="67">
        <f t="shared" si="37"/>
        <v>0.33330701117685835</v>
      </c>
      <c r="V81" s="61">
        <f t="shared" si="38"/>
        <v>3.5935051300000014</v>
      </c>
      <c r="W81" s="61">
        <f t="shared" si="3"/>
        <v>4.2801459999999958E-2</v>
      </c>
      <c r="X81" s="62">
        <f t="shared" si="4"/>
        <v>3.2192423618107591E-2</v>
      </c>
      <c r="Y81" s="68" t="s">
        <v>177</v>
      </c>
      <c r="Z81" s="64"/>
      <c r="AA81" s="64"/>
    </row>
    <row r="82" spans="1:27" ht="31.5">
      <c r="A82" s="56" t="s">
        <v>178</v>
      </c>
      <c r="B82" s="65" t="s">
        <v>179</v>
      </c>
      <c r="C82" s="56" t="s">
        <v>180</v>
      </c>
      <c r="D82" s="61">
        <v>0.35465580209727809</v>
      </c>
      <c r="E82" s="61">
        <v>0.37833333000000002</v>
      </c>
      <c r="F82" s="66"/>
      <c r="G82" s="66"/>
      <c r="H82" s="66">
        <v>8.84</v>
      </c>
      <c r="I82" s="61">
        <v>0.18365219086903306</v>
      </c>
      <c r="J82" s="61">
        <v>1.6834551</v>
      </c>
      <c r="K82" s="61">
        <f t="shared" si="36"/>
        <v>0.99883332999999996</v>
      </c>
      <c r="L82" s="61">
        <f t="shared" si="36"/>
        <v>0.99883332999999996</v>
      </c>
      <c r="M82" s="61">
        <f>[1]H0215_1037000158513_13_69_0!M84</f>
        <v>0</v>
      </c>
      <c r="N82" s="61">
        <f>[1]H0215_1037000158513_13_69_0!AV84</f>
        <v>0</v>
      </c>
      <c r="O82" s="61">
        <f>[1]H0215_1037000158513_13_69_0!T84</f>
        <v>0</v>
      </c>
      <c r="P82" s="61">
        <v>0</v>
      </c>
      <c r="Q82" s="61">
        <f>[1]H0215_1037000158513_13_69_0!AA84</f>
        <v>0</v>
      </c>
      <c r="R82" s="61">
        <v>0</v>
      </c>
      <c r="S82" s="61">
        <v>0.99883332999999996</v>
      </c>
      <c r="T82" s="61">
        <f>[1]H0215_1037000158513_13_69_0!BQ84</f>
        <v>0.99883332999999996</v>
      </c>
      <c r="U82" s="67">
        <f t="shared" si="37"/>
        <v>7.0661995167675601E-2</v>
      </c>
      <c r="V82" s="61">
        <f t="shared" si="38"/>
        <v>0.68462177000000002</v>
      </c>
      <c r="W82" s="61">
        <f t="shared" si="3"/>
        <v>0</v>
      </c>
      <c r="X82" s="62">
        <f t="shared" si="4"/>
        <v>0</v>
      </c>
      <c r="Y82" s="69" t="str">
        <f>[1]H0215_1037000158513_10_69_0!AF82</f>
        <v>нд</v>
      </c>
      <c r="Z82" s="64"/>
      <c r="AA82" s="64"/>
    </row>
    <row r="83" spans="1:27" ht="15.75">
      <c r="A83" s="56" t="s">
        <v>181</v>
      </c>
      <c r="B83" s="65" t="s">
        <v>182</v>
      </c>
      <c r="C83" s="56" t="s">
        <v>183</v>
      </c>
      <c r="D83" s="61">
        <v>1.9641268652387327</v>
      </c>
      <c r="E83" s="61">
        <v>10.248333329999999</v>
      </c>
      <c r="F83" s="66"/>
      <c r="G83" s="66"/>
      <c r="H83" s="66">
        <v>8.84</v>
      </c>
      <c r="I83" s="61">
        <v>1.5052262101063363</v>
      </c>
      <c r="J83" s="61">
        <v>4.0049026800000007</v>
      </c>
      <c r="K83" s="61">
        <f t="shared" si="36"/>
        <v>4.0791666700000002</v>
      </c>
      <c r="L83" s="61">
        <f t="shared" si="36"/>
        <v>4.07775</v>
      </c>
      <c r="M83" s="61">
        <f>[1]H0215_1037000158513_13_69_0!M85</f>
        <v>0</v>
      </c>
      <c r="N83" s="61">
        <f>[1]H0215_1037000158513_13_69_0!AV85</f>
        <v>0</v>
      </c>
      <c r="O83" s="61">
        <f>[1]H0215_1037000158513_13_69_0!T85</f>
        <v>0</v>
      </c>
      <c r="P83" s="61">
        <v>0</v>
      </c>
      <c r="Q83" s="61">
        <f>[1]H0215_1037000158513_13_69_0!AA85</f>
        <v>0</v>
      </c>
      <c r="R83" s="61">
        <v>0</v>
      </c>
      <c r="S83" s="61">
        <v>4.0791666700000002</v>
      </c>
      <c r="T83" s="61">
        <f>[1]H0215_1037000158513_13_69_0!BQ85</f>
        <v>4.07775</v>
      </c>
      <c r="U83" s="67">
        <f t="shared" si="37"/>
        <v>1.0439422734547525</v>
      </c>
      <c r="V83" s="61">
        <f t="shared" si="38"/>
        <v>-7.2847319999999272E-2</v>
      </c>
      <c r="W83" s="61">
        <f t="shared" si="3"/>
        <v>-1.4166700000002308E-3</v>
      </c>
      <c r="X83" s="62">
        <f t="shared" si="4"/>
        <v>-3.4729397315854977E-4</v>
      </c>
      <c r="Y83" s="69" t="str">
        <f>[1]H0215_1037000158513_10_69_0!AF83</f>
        <v>нд</v>
      </c>
      <c r="Z83" s="64"/>
      <c r="AA83" s="64"/>
    </row>
    <row r="84" spans="1:27" ht="15.75">
      <c r="A84" s="56" t="s">
        <v>184</v>
      </c>
      <c r="B84" s="65" t="s">
        <v>185</v>
      </c>
      <c r="C84" s="56" t="s">
        <v>186</v>
      </c>
      <c r="D84" s="61">
        <v>0.92759928603302111</v>
      </c>
      <c r="E84" s="61">
        <v>0</v>
      </c>
      <c r="F84" s="66"/>
      <c r="G84" s="66"/>
      <c r="H84" s="66">
        <v>8.84</v>
      </c>
      <c r="I84" s="61">
        <v>0</v>
      </c>
      <c r="J84" s="61">
        <v>0</v>
      </c>
      <c r="K84" s="61">
        <f t="shared" si="36"/>
        <v>6.9291666699999999</v>
      </c>
      <c r="L84" s="61">
        <f t="shared" si="36"/>
        <v>6.9291666599999999</v>
      </c>
      <c r="M84" s="61">
        <f>[1]H0215_1037000158513_13_69_0!M86</f>
        <v>0</v>
      </c>
      <c r="N84" s="61">
        <f>[1]H0215_1037000158513_13_69_0!AV86</f>
        <v>0</v>
      </c>
      <c r="O84" s="61">
        <f>[1]H0215_1037000158513_13_69_0!T86</f>
        <v>0</v>
      </c>
      <c r="P84" s="61">
        <v>0</v>
      </c>
      <c r="Q84" s="61">
        <f>[1]H0215_1037000158513_13_69_0!AA86</f>
        <v>0</v>
      </c>
      <c r="R84" s="61">
        <v>0</v>
      </c>
      <c r="S84" s="61">
        <v>6.9291666699999999</v>
      </c>
      <c r="T84" s="61">
        <f>[1]H0215_1037000158513_13_69_0!BQ86</f>
        <v>6.9291666599999999</v>
      </c>
      <c r="U84" s="67">
        <f t="shared" si="37"/>
        <v>-0.78384238235294112</v>
      </c>
      <c r="V84" s="61">
        <f t="shared" si="38"/>
        <v>-6.9291666599999999</v>
      </c>
      <c r="W84" s="61">
        <f t="shared" si="3"/>
        <v>-9.9999999392252903E-9</v>
      </c>
      <c r="X84" s="62">
        <f t="shared" si="4"/>
        <v>-1.4431749755018218E-9</v>
      </c>
      <c r="Y84" s="69" t="str">
        <f>[1]H0215_1037000158513_10_69_0!AF84</f>
        <v>нд</v>
      </c>
      <c r="Z84" s="64"/>
      <c r="AA84" s="64"/>
    </row>
    <row r="85" spans="1:27" ht="31.5">
      <c r="A85" s="56" t="s">
        <v>187</v>
      </c>
      <c r="B85" s="65" t="s">
        <v>188</v>
      </c>
      <c r="C85" s="56" t="s">
        <v>189</v>
      </c>
      <c r="D85" s="61">
        <v>0.32407407407407407</v>
      </c>
      <c r="E85" s="61">
        <v>0</v>
      </c>
      <c r="F85" s="66"/>
      <c r="G85" s="66"/>
      <c r="H85" s="66">
        <v>8.84</v>
      </c>
      <c r="I85" s="61">
        <v>0</v>
      </c>
      <c r="J85" s="61">
        <v>0</v>
      </c>
      <c r="K85" s="61">
        <f t="shared" si="36"/>
        <v>2.4208333299999998</v>
      </c>
      <c r="L85" s="61">
        <f t="shared" si="36"/>
        <v>2.1166666699999999</v>
      </c>
      <c r="M85" s="61">
        <f>[1]H0215_1037000158513_13_69_0!M87</f>
        <v>0</v>
      </c>
      <c r="N85" s="61">
        <f>[1]H0215_1037000158513_13_69_0!AV87</f>
        <v>0</v>
      </c>
      <c r="O85" s="61">
        <f>[1]H0215_1037000158513_13_69_0!T87</f>
        <v>0</v>
      </c>
      <c r="P85" s="61">
        <v>0</v>
      </c>
      <c r="Q85" s="61">
        <f>[1]H0215_1037000158513_13_69_0!AA87</f>
        <v>0</v>
      </c>
      <c r="R85" s="61">
        <v>0</v>
      </c>
      <c r="S85" s="61">
        <v>2.4208333299999998</v>
      </c>
      <c r="T85" s="61">
        <f>[1]H0215_1037000158513_13_69_0!BQ87</f>
        <v>2.1166666699999999</v>
      </c>
      <c r="U85" s="67">
        <f t="shared" si="37"/>
        <v>-0.23944193099547509</v>
      </c>
      <c r="V85" s="61">
        <f t="shared" si="38"/>
        <v>-2.1166666699999999</v>
      </c>
      <c r="W85" s="61">
        <f t="shared" si="3"/>
        <v>-0.30416665999999992</v>
      </c>
      <c r="X85" s="62">
        <f t="shared" si="4"/>
        <v>-0.12564543631758407</v>
      </c>
      <c r="Y85" s="68" t="str">
        <f>[1]H0215_1037000158513_10_69_0!AF85</f>
        <v>Изменение цен по результатам закупочной процедуры</v>
      </c>
      <c r="Z85" s="64"/>
      <c r="AA85" s="64"/>
    </row>
    <row r="86" spans="1:27" ht="31.5">
      <c r="A86" s="56" t="s">
        <v>190</v>
      </c>
      <c r="B86" s="65" t="s">
        <v>191</v>
      </c>
      <c r="C86" s="56" t="s">
        <v>192</v>
      </c>
      <c r="D86" s="61">
        <v>0.15153815394912987</v>
      </c>
      <c r="E86" s="61">
        <v>0</v>
      </c>
      <c r="F86" s="66"/>
      <c r="G86" s="66"/>
      <c r="H86" s="66">
        <v>8.84</v>
      </c>
      <c r="I86" s="61">
        <v>0</v>
      </c>
      <c r="J86" s="61">
        <v>0</v>
      </c>
      <c r="K86" s="61">
        <f t="shared" si="36"/>
        <v>1.13199001</v>
      </c>
      <c r="L86" s="61">
        <f t="shared" si="36"/>
        <v>1.11532334</v>
      </c>
      <c r="M86" s="61">
        <f>[1]H0215_1037000158513_13_69_0!M88</f>
        <v>0</v>
      </c>
      <c r="N86" s="61">
        <f>[1]H0215_1037000158513_13_69_0!AV88</f>
        <v>0</v>
      </c>
      <c r="O86" s="61">
        <f>[1]H0215_1037000158513_13_69_0!T88</f>
        <v>0</v>
      </c>
      <c r="P86" s="61">
        <v>0</v>
      </c>
      <c r="Q86" s="61">
        <f>[1]H0215_1037000158513_13_69_0!AA88</f>
        <v>0</v>
      </c>
      <c r="R86" s="61">
        <v>0</v>
      </c>
      <c r="S86" s="61">
        <v>1.13199001</v>
      </c>
      <c r="T86" s="61">
        <f>[1]H0215_1037000158513_13_69_0!BQ88</f>
        <v>1.11532334</v>
      </c>
      <c r="U86" s="67">
        <f t="shared" si="37"/>
        <v>-0.12616779864253394</v>
      </c>
      <c r="V86" s="61">
        <f t="shared" si="38"/>
        <v>-1.11532334</v>
      </c>
      <c r="W86" s="61">
        <f t="shared" ref="W86:W88" si="39">(N86+P86+R86+T86)-(M86+O86+Q86+S86)</f>
        <v>-1.6666669999999995E-2</v>
      </c>
      <c r="X86" s="62">
        <f t="shared" ref="X86:X88" si="40">IFERROR((W86)/(M86+O86+Q86+S86),"нд")</f>
        <v>-1.4723336648527485E-2</v>
      </c>
      <c r="Y86" s="69" t="str">
        <f>[1]H0215_1037000158513_10_69_0!AF86</f>
        <v>нд</v>
      </c>
      <c r="Z86" s="64"/>
      <c r="AA86" s="64"/>
    </row>
    <row r="87" spans="1:27" ht="330.75">
      <c r="A87" s="56" t="s">
        <v>193</v>
      </c>
      <c r="B87" s="65" t="s">
        <v>194</v>
      </c>
      <c r="C87" s="56" t="s">
        <v>195</v>
      </c>
      <c r="D87" s="61">
        <v>7.0420546961178045</v>
      </c>
      <c r="E87" s="61">
        <v>0</v>
      </c>
      <c r="F87" s="66"/>
      <c r="G87" s="66"/>
      <c r="H87" s="66">
        <v>8.84</v>
      </c>
      <c r="I87" s="61">
        <v>0</v>
      </c>
      <c r="J87" s="61">
        <v>0</v>
      </c>
      <c r="K87" s="61">
        <f t="shared" si="36"/>
        <v>52.60414858</v>
      </c>
      <c r="L87" s="61">
        <f t="shared" si="36"/>
        <v>1.82916911</v>
      </c>
      <c r="M87" s="61">
        <f>[1]H0215_1037000158513_13_69_0!M89</f>
        <v>0</v>
      </c>
      <c r="N87" s="61">
        <f>[1]H0215_1037000158513_13_69_0!AV89</f>
        <v>0</v>
      </c>
      <c r="O87" s="61">
        <f>[1]H0215_1037000158513_13_69_0!T89</f>
        <v>0</v>
      </c>
      <c r="P87" s="61">
        <v>0</v>
      </c>
      <c r="Q87" s="61">
        <f>[1]H0215_1037000158513_13_69_0!AA89</f>
        <v>0</v>
      </c>
      <c r="R87" s="61">
        <v>0</v>
      </c>
      <c r="S87" s="61">
        <v>52.60414858</v>
      </c>
      <c r="T87" s="61">
        <v>1.82916911</v>
      </c>
      <c r="U87" s="67">
        <f t="shared" si="37"/>
        <v>-0.20691958257918552</v>
      </c>
      <c r="V87" s="61">
        <f t="shared" si="38"/>
        <v>-1.82916911</v>
      </c>
      <c r="W87" s="61">
        <f t="shared" si="39"/>
        <v>-50.774979469999998</v>
      </c>
      <c r="X87" s="62">
        <f t="shared" si="40"/>
        <v>-0.96522766436912832</v>
      </c>
      <c r="Y87" s="68" t="str">
        <f>[1]H0215_1037000158513_10_69_0!AF87</f>
        <v>В связи с готовностью проектно-сметной документации 30.11.2022 года выполнение работ I этапа строительства, запланированного на 2022 год перененсено в планы производства работ на 2023 год. При этом Пунктом 1, Приказа ФАС от 20.05.2022 года №396/22 предусмотрено, что корректировка НВВ осуществляемая в связи с изменением (неисполнением) инвестиционной программы не применяется при установлении тарифов на услуги по передаче электрической энергии в 2022 и 2023 годах за неисполнение инвестиционной программы в 2022 году, с последующим учетом такой корректировки на 2025 год.</v>
      </c>
      <c r="Z87" s="64"/>
      <c r="AA87" s="64"/>
    </row>
    <row r="88" spans="1:27" ht="63">
      <c r="A88" s="56" t="s">
        <v>196</v>
      </c>
      <c r="B88" s="65" t="s">
        <v>197</v>
      </c>
      <c r="C88" s="56" t="s">
        <v>198</v>
      </c>
      <c r="D88" s="61">
        <v>0.25380711</v>
      </c>
      <c r="E88" s="61">
        <v>0</v>
      </c>
      <c r="F88" s="66"/>
      <c r="G88" s="66"/>
      <c r="H88" s="66">
        <v>8.84</v>
      </c>
      <c r="I88" s="61">
        <v>0.25380711</v>
      </c>
      <c r="J88" s="61">
        <v>2</v>
      </c>
      <c r="K88" s="61">
        <f t="shared" si="36"/>
        <v>2</v>
      </c>
      <c r="L88" s="61">
        <f t="shared" si="36"/>
        <v>2</v>
      </c>
      <c r="M88" s="61">
        <f>[1]H0215_1037000158513_13_69_0!M90</f>
        <v>0</v>
      </c>
      <c r="N88" s="61">
        <f>[1]H0215_1037000158513_13_69_0!AV90</f>
        <v>0</v>
      </c>
      <c r="O88" s="61">
        <f>[1]H0215_1037000158513_13_69_0!T90</f>
        <v>0</v>
      </c>
      <c r="P88" s="61">
        <v>0</v>
      </c>
      <c r="Q88" s="61">
        <f>[1]H0215_1037000158513_13_69_0!AA90</f>
        <v>0</v>
      </c>
      <c r="R88" s="61">
        <v>2</v>
      </c>
      <c r="S88" s="61">
        <f>[1]H0215_1037000158513_13_69_0!AG90</f>
        <v>2</v>
      </c>
      <c r="T88" s="61">
        <f>[1]H0215_1037000158513_13_69_0!BQ90</f>
        <v>0</v>
      </c>
      <c r="U88" s="67">
        <f t="shared" si="37"/>
        <v>2.7562766108597286E-2</v>
      </c>
      <c r="V88" s="61">
        <f t="shared" si="38"/>
        <v>0</v>
      </c>
      <c r="W88" s="61">
        <f t="shared" si="39"/>
        <v>0</v>
      </c>
      <c r="X88" s="62">
        <f t="shared" si="40"/>
        <v>0</v>
      </c>
      <c r="Y88" s="69" t="str">
        <f>[1]H0215_1037000158513_10_69_0!AF88</f>
        <v>нд</v>
      </c>
      <c r="Z88" s="64"/>
      <c r="AA88" s="64"/>
    </row>
    <row r="89" spans="1:27" ht="15">
      <c r="D89" s="26"/>
      <c r="E89" s="72"/>
      <c r="AA89" s="64"/>
    </row>
    <row r="90" spans="1:27" ht="18.75">
      <c r="B90" s="74" t="s">
        <v>199</v>
      </c>
      <c r="C90" s="75"/>
      <c r="D90" s="76" t="s">
        <v>200</v>
      </c>
      <c r="E90" s="77"/>
      <c r="F90" s="78"/>
      <c r="G90" s="78"/>
      <c r="H90" s="78"/>
      <c r="I90" s="76"/>
      <c r="J90" s="76"/>
    </row>
    <row r="91" spans="1:27" ht="14.25" hidden="1" customHeight="1">
      <c r="B91" s="74"/>
      <c r="C91" s="75"/>
      <c r="D91" s="79"/>
      <c r="E91" s="80"/>
      <c r="F91" s="79"/>
      <c r="G91" s="79"/>
      <c r="H91" s="79"/>
      <c r="I91" s="74"/>
      <c r="J91" s="74"/>
      <c r="Y91" s="26"/>
    </row>
    <row r="92" spans="1:27" ht="18.75" hidden="1">
      <c r="B92" s="76" t="s">
        <v>201</v>
      </c>
      <c r="C92" s="76"/>
      <c r="D92" s="81" t="s">
        <v>202</v>
      </c>
      <c r="E92" s="82"/>
      <c r="F92" s="78"/>
      <c r="G92" s="78"/>
      <c r="H92" s="78"/>
      <c r="I92" s="76"/>
      <c r="J92" s="76"/>
      <c r="Y92" s="26"/>
    </row>
    <row r="93" spans="1:27" ht="12.75" hidden="1" customHeight="1">
      <c r="B93" s="74"/>
      <c r="C93" s="75"/>
      <c r="D93" s="79"/>
      <c r="E93" s="80"/>
      <c r="F93" s="79"/>
      <c r="G93" s="79"/>
      <c r="H93" s="79"/>
      <c r="I93" s="74"/>
      <c r="J93" s="74"/>
      <c r="Y93" s="26"/>
    </row>
    <row r="94" spans="1:27" ht="37.5" hidden="1">
      <c r="B94" s="74" t="s">
        <v>203</v>
      </c>
      <c r="C94" s="75"/>
      <c r="D94" s="81" t="s">
        <v>204</v>
      </c>
      <c r="E94" s="82"/>
      <c r="F94" s="78"/>
      <c r="G94" s="78"/>
      <c r="H94" s="78"/>
      <c r="I94" s="76"/>
      <c r="J94" s="76"/>
      <c r="Y94" s="26"/>
    </row>
    <row r="98" spans="15:15">
      <c r="O98" s="73"/>
    </row>
  </sheetData>
  <autoFilter ref="A20:BF90"/>
  <mergeCells count="33">
    <mergeCell ref="D90:E90"/>
    <mergeCell ref="I90:J90"/>
    <mergeCell ref="B92:C92"/>
    <mergeCell ref="D92:E92"/>
    <mergeCell ref="I92:J92"/>
    <mergeCell ref="D94:E94"/>
    <mergeCell ref="I94:J94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25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H0215_1037000158513_12_69_0</vt:lpstr>
      <vt:lpstr>H0215_1037000158513_12_69_0!Заголовки_для_печати</vt:lpstr>
      <vt:lpstr>H0215_1037000158513_12_69_0!Область_печати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2023-02-14T08:11:16Z</dcterms:created>
  <dcterms:modified xsi:type="dcterms:W3CDTF">2023-02-14T08:11:33Z</dcterms:modified>
</cp:coreProperties>
</file>