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94.5\обменник\PTO\Масс\Инвест программа\2022\Раскрытие информации ПП24\п19 ппн аб6 УНЦ 2кв.2022\"/>
    </mc:Choice>
  </mc:AlternateContent>
  <bookViews>
    <workbookView xWindow="0" yWindow="0" windowWidth="24000" windowHeight="14385" tabRatio="879"/>
  </bookViews>
  <sheets>
    <sheet name="т1" sheetId="104" r:id="rId1"/>
    <sheet name="т2" sheetId="97" r:id="rId2"/>
    <sheet name="т3" sheetId="98" r:id="rId3"/>
    <sheet name="т4" sheetId="101" r:id="rId4"/>
    <sheet name="т6" sheetId="100" state="hidden" r:id="rId5"/>
    <sheet name="т6 (3)" sheetId="103" state="hidden" r:id="rId6"/>
    <sheet name="т5 " sheetId="102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_123Graph_AGRAPH1" localSheetId="0" hidden="1">'[1]на 1 тут'!#REF!</definedName>
    <definedName name="__123Graph_AGRAPH1" localSheetId="5" hidden="1">'[1]на 1 тут'!#REF!</definedName>
    <definedName name="__123Graph_AGRAPH1" hidden="1">'[1]на 1 тут'!#REF!</definedName>
    <definedName name="__123Graph_AGRAPH2" localSheetId="0" hidden="1">'[1]на 1 тут'!#REF!</definedName>
    <definedName name="__123Graph_AGRAPH2" localSheetId="5" hidden="1">'[1]на 1 тут'!#REF!</definedName>
    <definedName name="__123Graph_AGRAPH2" hidden="1">'[1]на 1 тут'!#REF!</definedName>
    <definedName name="__123Graph_BGRAPH1" localSheetId="0" hidden="1">'[1]на 1 тут'!#REF!</definedName>
    <definedName name="__123Graph_BGRAPH1" localSheetId="5" hidden="1">'[1]на 1 тут'!#REF!</definedName>
    <definedName name="__123Graph_BGRAPH1" hidden="1">'[1]на 1 тут'!#REF!</definedName>
    <definedName name="__123Graph_BGRAPH2" localSheetId="0" hidden="1">'[1]на 1 тут'!#REF!</definedName>
    <definedName name="__123Graph_BGRAPH2" localSheetId="5" hidden="1">'[1]на 1 тут'!#REF!</definedName>
    <definedName name="__123Graph_BGRAPH2" hidden="1">'[1]на 1 тут'!#REF!</definedName>
    <definedName name="__123Graph_CGRAPH1" localSheetId="0" hidden="1">'[1]на 1 тут'!#REF!</definedName>
    <definedName name="__123Graph_CGRAPH1" localSheetId="5" hidden="1">'[1]на 1 тут'!#REF!</definedName>
    <definedName name="__123Graph_CGRAPH1" hidden="1">'[1]на 1 тут'!#REF!</definedName>
    <definedName name="__123Graph_CGRAPH2" localSheetId="0" hidden="1">'[1]на 1 тут'!#REF!</definedName>
    <definedName name="__123Graph_CGRAPH2" localSheetId="5" hidden="1">'[1]на 1 тут'!#REF!</definedName>
    <definedName name="__123Graph_CGRAPH2" hidden="1">'[1]на 1 тут'!#REF!</definedName>
    <definedName name="__123Graph_LBL_AGRAPH1" localSheetId="0" hidden="1">'[1]на 1 тут'!#REF!</definedName>
    <definedName name="__123Graph_LBL_AGRAPH1" localSheetId="5" hidden="1">'[1]на 1 тут'!#REF!</definedName>
    <definedName name="__123Graph_LBL_AGRAPH1" hidden="1">'[1]на 1 тут'!#REF!</definedName>
    <definedName name="__123Graph_XGRAPH1" localSheetId="0" hidden="1">'[1]на 1 тут'!#REF!</definedName>
    <definedName name="__123Graph_XGRAPH1" localSheetId="5" hidden="1">'[1]на 1 тут'!#REF!</definedName>
    <definedName name="__123Graph_XGRAPH1" hidden="1">'[1]на 1 тут'!#REF!</definedName>
    <definedName name="__123Graph_XGRAPH2" localSheetId="0" hidden="1">'[1]на 1 тут'!#REF!</definedName>
    <definedName name="__123Graph_XGRAPH2" localSheetId="5" hidden="1">'[1]на 1 тут'!#REF!</definedName>
    <definedName name="__123Graph_XGRAPH2" hidden="1">'[1]на 1 тут'!#REF!</definedName>
    <definedName name="__IntlFixup" hidden="1">TRUE</definedName>
    <definedName name="_Fill" localSheetId="0" hidden="1">'[2]MAIN GATE HOUSE'!#REF!</definedName>
    <definedName name="_Fill" localSheetId="5" hidden="1">'[2]MAIN GATE HOUSE'!#REF!</definedName>
    <definedName name="_Fill" hidden="1">'[2]MAIN GATE HOUSE'!#REF!</definedName>
    <definedName name="_Key1" localSheetId="0" hidden="1">#REF!</definedName>
    <definedName name="_Key1" localSheetId="5" hidden="1">#REF!</definedName>
    <definedName name="_Key1" hidden="1">#REF!</definedName>
    <definedName name="_Key2" localSheetId="0" hidden="1">#REF!</definedName>
    <definedName name="_Key2" localSheetId="5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localSheetId="5" hidden="1">#REF!</definedName>
    <definedName name="_Sort" hidden="1">#REF!</definedName>
    <definedName name="_xlnm._FilterDatabase" localSheetId="0" hidden="1">#REF!</definedName>
    <definedName name="_xlnm._FilterDatabase" localSheetId="5" hidden="1">#REF!</definedName>
    <definedName name="_xlnm._FilterDatabase" hidden="1">#REF!</definedName>
    <definedName name="AccessDatabase" hidden="1">"C:\My Documents\vlad\Var_2\can270398v2t05.mdb"</definedName>
    <definedName name="anscount" hidden="1">1</definedName>
    <definedName name="AUG" localSheetId="0" hidden="1">'[2]MAIN GATE HOUSE'!#REF!</definedName>
    <definedName name="AUG" localSheetId="5" hidden="1">'[2]MAIN GATE HOUSE'!#REF!</definedName>
    <definedName name="AUG" hidden="1">'[2]MAIN GATE HOUSE'!#REF!</definedName>
    <definedName name="bfd" hidden="1">{#N/A,#N/A,TRUE,"Лист1";#N/A,#N/A,TRUE,"Лист2";#N/A,#N/A,TRUE,"Лист3"}</definedName>
    <definedName name="bghjjjjjjjjjjjjjjjjjj" hidden="1">{#N/A,#N/A,TRUE,"Лист1";#N/A,#N/A,TRUE,"Лист2";#N/A,#N/A,TRUE,"Лист3"}</definedName>
    <definedName name="bghvgvvvvvvvvvvvvvvvvv" hidden="1">{#N/A,#N/A,TRUE,"Лист1";#N/A,#N/A,TRUE,"Лист2";#N/A,#N/A,TRUE,"Лист3"}</definedName>
    <definedName name="bn" hidden="1">{#N/A,#N/A,TRUE,"Лист1";#N/A,#N/A,TRUE,"Лист2";#N/A,#N/A,TRUE,"Лист3"}</definedName>
    <definedName name="bvbvffffffffffff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ff" hidden="1">{#N/A,#N/A,TRUE,"Лист1";#N/A,#N/A,TRUE,"Лист2";#N/A,#N/A,TRUE,"Лист3"}</definedName>
    <definedName name="bvggggggggggggggg" hidden="1">{#N/A,#N/A,TRUE,"Лист1";#N/A,#N/A,TRUE,"Лист2";#N/A,#N/A,TRUE,"Лист3"}</definedName>
    <definedName name="cxvvvvvvvvvvvvvvvvvvv" hidden="1">{#N/A,#N/A,TRUE,"Лист1";#N/A,#N/A,TRUE,"Лист2";#N/A,#N/A,TRUE,"Лист3"}</definedName>
    <definedName name="dfdw" localSheetId="0" hidden="1">'[1]на 1 тут'!#REF!</definedName>
    <definedName name="dfdw" localSheetId="5" hidden="1">'[1]на 1 тут'!#REF!</definedName>
    <definedName name="dfdw" hidden="1">'[1]на 1 тут'!#REF!</definedName>
    <definedName name="dsfgdghjhg" hidden="1">{#N/A,#N/A,TRUE,"Лист1";#N/A,#N/A,TRUE,"Лист2";#N/A,#N/A,TRUE,"Лист3"}</definedName>
    <definedName name="errttuyiuy" hidden="1">{#N/A,#N/A,TRUE,"Лист1";#N/A,#N/A,TRUE,"Лист2";#N/A,#N/A,TRUE,"Лист3"}</definedName>
    <definedName name="errytyutiuyg" hidden="1">{#N/A,#N/A,TRUE,"Лист1";#N/A,#N/A,TRUE,"Лист2";#N/A,#N/A,TRUE,"Лист3"}</definedName>
    <definedName name="esdsfdfgh" hidden="1">{#N/A,#N/A,TRUE,"Лист1";#N/A,#N/A,TRUE,"Лист2";#N/A,#N/A,TRUE,"Лист3"}</definedName>
    <definedName name="etrytru" hidden="1">{#N/A,#N/A,TRUE,"Лист1";#N/A,#N/A,TRUE,"Лист2";#N/A,#N/A,TRUE,"Лист3"}</definedName>
    <definedName name="ewrtertuyt" hidden="1">{#N/A,#N/A,TRUE,"Лист1";#N/A,#N/A,TRUE,"Лист2";#N/A,#N/A,TRUE,"Лист3"}</definedName>
    <definedName name="fdfccgh" hidden="1">{#N/A,#N/A,TRUE,"Лист1";#N/A,#N/A,TRUE,"Лист2";#N/A,#N/A,TRUE,"Лист3"}</definedName>
    <definedName name="fdfggghgjh" hidden="1">{#N/A,#N/A,TRUE,"Лист1";#N/A,#N/A,TRUE,"Лист2";#N/A,#N/A,TRUE,"Лист3"}</definedName>
    <definedName name="fgghfhghj" hidden="1">{#N/A,#N/A,TRUE,"Лист1";#N/A,#N/A,TRUE,"Лист2";#N/A,#N/A,TRUE,"Лист3"}</definedName>
    <definedName name="fghghjk" hidden="1">{#N/A,#N/A,TRUE,"Лист1";#N/A,#N/A,TRUE,"Лист2";#N/A,#N/A,TRUE,"Лист3"}</definedName>
    <definedName name="fhghgjh" hidden="1">{#N/A,#N/A,TRUE,"Лист1";#N/A,#N/A,TRUE,"Лист2";#N/A,#N/A,TRUE,"Лист3"}</definedName>
    <definedName name="gffffffffffffff" hidden="1">{#N/A,#N/A,TRUE,"Лист1";#N/A,#N/A,TRUE,"Лист2";#N/A,#N/A,TRUE,"Лист3"}</definedName>
    <definedName name="gfgffdssssssssssssss" hidden="1">{#N/A,#N/A,TRUE,"Лист1";#N/A,#N/A,TRUE,"Лист2";#N/A,#N/A,TRUE,"Лист3"}</definedName>
    <definedName name="gfgfhgfhhhhhhhhhhhhhhhhh" hidden="1">{#N/A,#N/A,TRUE,"Лист1";#N/A,#N/A,TRUE,"Лист2";#N/A,#N/A,TRUE,"Лист3"}</definedName>
    <definedName name="gggggggggggg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hghgy" hidden="1">{#N/A,#N/A,TRUE,"Лист1";#N/A,#N/A,TRUE,"Лист2";#N/A,#N/A,TRUE,"Лист3"}</definedName>
    <definedName name="grdtrgcfg" hidden="1">{#N/A,#N/A,TRUE,"Лист1";#N/A,#N/A,TRUE,"Лист2";#N/A,#N/A,TRUE,"Лист3"}</definedName>
    <definedName name="hgffgddfd" hidden="1">{#N/A,#N/A,TRUE,"Лист1";#N/A,#N/A,TRUE,"Лист2";#N/A,#N/A,TRUE,"Лист3"}</definedName>
    <definedName name="hhh" hidden="1">{#N/A,#N/A,TRUE,"Лист1";#N/A,#N/A,TRUE,"Лист2";#N/A,#N/A,TRUE,"Лист3"}</definedName>
    <definedName name="hhhhhthhhhthhth" hidden="1">{#N/A,#N/A,TRUE,"Лист1";#N/A,#N/A,TRUE,"Лист2";#N/A,#N/A,TRUE,"Лист3"}</definedName>
    <definedName name="HTML_CodePage" hidden="1">950</definedName>
    <definedName name="HTML_Control" hidden="1">{"'Sheet1'!$L$16"}</definedName>
    <definedName name="HTML_Description" hidden="1">""</definedName>
    <definedName name="HTML_Email" hidden="1">""</definedName>
    <definedName name="HTML_Header" hidden="1">"Sheet1"</definedName>
    <definedName name="HTML_LastUpdate" hidden="1">"2000/9/14"</definedName>
    <definedName name="HTML_LineAfter" hidden="1">FALSE</definedName>
    <definedName name="HTML_LineBefore" hidden="1">FALSE</definedName>
    <definedName name="HTML_Name" hidden="1">"J.C.WONG"</definedName>
    <definedName name="HTML_OBDlg2" hidden="1">TRUE</definedName>
    <definedName name="HTML_OBDlg4" hidden="1">TRUE</definedName>
    <definedName name="HTML_OS" hidden="1">0</definedName>
    <definedName name="HTML_PathFile" hidden="1">"C:\2689\Q\國內\00q3961台化龍德PTA3建造\MyHTML.htm"</definedName>
    <definedName name="HTML_Title" hidden="1">"00Q3961-SUM"</definedName>
    <definedName name="huy" hidden="1">{"'Sheet1'!$L$16"}</definedName>
    <definedName name="hyghggggggggggggggg" hidden="1">{#N/A,#N/A,TRUE,"Лист1";#N/A,#N/A,TRUE,"Лист2";#N/A,#N/A,TRUE,"Лист3"}</definedName>
    <definedName name="iuiiiiiiiiiiiiiiiiii" hidden="1">{#N/A,#N/A,TRUE,"Лист1";#N/A,#N/A,TRUE,"Лист2";#N/A,#N/A,TRUE,"Лист3"}</definedName>
    <definedName name="iuiytyyfdg" hidden="1">{#N/A,#N/A,TRUE,"Лист1";#N/A,#N/A,TRUE,"Лист2";#N/A,#N/A,TRUE,"Лист3"}</definedName>
    <definedName name="iukjjjjjjjjjjjj" hidden="1">{#N/A,#N/A,TRUE,"Лист1";#N/A,#N/A,TRUE,"Лист2";#N/A,#N/A,TRUE,"Лист3"}</definedName>
    <definedName name="iyuuytvt" hidden="1">{#N/A,#N/A,TRUE,"Лист1";#N/A,#N/A,TRUE,"Лист2";#N/A,#N/A,TRUE,"Лист3"}</definedName>
    <definedName name="jhfgfs" hidden="1">{#N/A,#N/A,TRUE,"Лист1";#N/A,#N/A,TRUE,"Лист2";#N/A,#N/A,TRUE,"Лист3"}</definedName>
    <definedName name="jhfghgfgfgfdfs" hidden="1">{#N/A,#N/A,TRUE,"Лист1";#N/A,#N/A,TRUE,"Лист2";#N/A,#N/A,TRUE,"Лист3"}</definedName>
    <definedName name="jhjytyyyyyyyyyyyyyyyy" hidden="1">{#N/A,#N/A,TRUE,"Лист1";#N/A,#N/A,TRUE,"Лист2";#N/A,#N/A,TRUE,"Лист3"}</definedName>
    <definedName name="jhtjgyt" hidden="1">{#N/A,#N/A,TRUE,"Лист1";#N/A,#N/A,TRUE,"Лист2";#N/A,#N/A,TRUE,"Лист3"}</definedName>
    <definedName name="jkhffddds" hidden="1">{#N/A,#N/A,TRUE,"Лист1";#N/A,#N/A,TRUE,"Лист2";#N/A,#N/A,TRUE,"Лист3"}</definedName>
    <definedName name="jkkjhgj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hidden="1">{#N/A,#N/A,TRUE,"Лист1";#N/A,#N/A,TRUE,"Лист2";#N/A,#N/A,TRUE,"Лист3"}</definedName>
    <definedName name="jyuytvbyvtvfr" hidden="1">{#N/A,#N/A,TRUE,"Лист1";#N/A,#N/A,TRUE,"Лист2";#N/A,#N/A,TRUE,"Лист3"}</definedName>
    <definedName name="khjkhjghf" hidden="1">{#N/A,#N/A,TRUE,"Лист1";#N/A,#N/A,TRUE,"Лист2";#N/A,#N/A,TRUE,"Лист3"}</definedName>
    <definedName name="kj" hidden="1">{#N/A,#N/A,TRUE,"Лист1";#N/A,#N/A,TRUE,"Лист2";#N/A,#N/A,TRUE,"Лист3"}</definedName>
    <definedName name="kjhvvvvvvvvvvvvvvvvv" hidden="1">{#N/A,#N/A,TRUE,"Лист1";#N/A,#N/A,TRUE,"Лист2";#N/A,#N/A,TRUE,"Лист3"}</definedName>
    <definedName name="kjjjjjhhhhhhhhhhhhh" hidden="1">{#N/A,#N/A,TRUE,"Лист1";#N/A,#N/A,TRUE,"Лист2";#N/A,#N/A,TRUE,"Лист3"}</definedName>
    <definedName name="kjkhjkjhgh" hidden="1">{#N/A,#N/A,TRUE,"Лист1";#N/A,#N/A,TRUE,"Лист2";#N/A,#N/A,TRUE,"Лист3"}</definedName>
    <definedName name="kjkjhjhjhghgf" hidden="1">{#N/A,#N/A,TRUE,"Лист1";#N/A,#N/A,TRUE,"Лист2";#N/A,#N/A,TRUE,"Лист3"}</definedName>
    <definedName name="kljhjkghv" hidden="1">{#N/A,#N/A,TRUE,"Лист1";#N/A,#N/A,TRUE,"Лист2";#N/A,#N/A,TRUE,"Лист3"}</definedName>
    <definedName name="klljjjhjgghf" hidden="1">{#N/A,#N/A,TRUE,"Лист1";#N/A,#N/A,TRUE,"Лист2";#N/A,#N/A,TRUE,"Лист3"}</definedName>
    <definedName name="likuih" hidden="1">{#N/A,#N/A,TRUE,"Лист1";#N/A,#N/A,TRUE,"Лист2";#N/A,#N/A,TRUE,"Лист3"}</definedName>
    <definedName name="limcount" hidden="1">1</definedName>
    <definedName name="lkkljhhggtg" hidden="1">{#N/A,#N/A,TRUE,"Лист1";#N/A,#N/A,TRUE,"Лист2";#N/A,#N/A,TRUE,"Лист3"}</definedName>
    <definedName name="lkljkjhjhggfdgf" hidden="1">{#N/A,#N/A,TRUE,"Лист1";#N/A,#N/A,TRUE,"Лист2";#N/A,#N/A,TRUE,"Лист3"}</definedName>
    <definedName name="mhyt" hidden="1">{#N/A,#N/A,TRUE,"Лист1";#N/A,#N/A,TRUE,"Лист2";#N/A,#N/A,TRUE,"Лист3"}</definedName>
    <definedName name="mjhuiy" hidden="1">{#N/A,#N/A,TRUE,"Лист1";#N/A,#N/A,TRUE,"Лист2";#N/A,#N/A,TRUE,"Лист3"}</definedName>
    <definedName name="mnnjjjjjjjjjjjjj" hidden="1">{#N/A,#N/A,TRUE,"Лист1";#N/A,#N/A,TRUE,"Лист2";#N/A,#N/A,TRUE,"Лист3"}</definedName>
    <definedName name="nbbvgf" hidden="1">{#N/A,#N/A,TRUE,"Лист1";#N/A,#N/A,TRUE,"Лист2";#N/A,#N/A,TRUE,"Лист3"}</definedName>
    <definedName name="nbvgggggggggggggggggg" hidden="1">{#N/A,#N/A,TRUE,"Лист1";#N/A,#N/A,TRUE,"Лист2";#N/A,#N/A,TRUE,"Лист3"}</definedName>
    <definedName name="nhguy" hidden="1">{#N/A,#N/A,TRUE,"Лист1";#N/A,#N/A,TRUE,"Лист2";#N/A,#N/A,TRUE,"Лист3"}</definedName>
    <definedName name="njkhgjhghfhg" hidden="1">{#N/A,#N/A,TRUE,"Лист1";#N/A,#N/A,TRUE,"Лист2";#N/A,#N/A,TRUE,"Лист3"}</definedName>
    <definedName name="nnngggggggggggggggggggggggggg" hidden="1">{#N/A,#N/A,TRUE,"Лист1";#N/A,#N/A,TRUE,"Лист2";#N/A,#N/A,TRUE,"Лист3"}</definedName>
    <definedName name="oijjjjjjjjjjjjjj" hidden="1">{#N/A,#N/A,TRUE,"Лист1";#N/A,#N/A,TRUE,"Лист2";#N/A,#N/A,TRUE,"Лист3"}</definedName>
    <definedName name="oikkkkkkkkkkkkkkkkkkkkkkk" hidden="1">{#N/A,#N/A,TRUE,"Лист1";#N/A,#N/A,TRUE,"Лист2";#N/A,#N/A,TRUE,"Лист3"}</definedName>
    <definedName name="oilkkh" hidden="1">{#N/A,#N/A,TRUE,"Лист1";#N/A,#N/A,TRUE,"Лист2";#N/A,#N/A,TRUE,"Лист3"}</definedName>
    <definedName name="oiuuyyyyyyyyyyyyyyy" hidden="1">{#N/A,#N/A,TRUE,"Лист1";#N/A,#N/A,TRUE,"Лист2";#N/A,#N/A,TRUE,"Лист3"}</definedName>
    <definedName name="ojkjkhjgghfd" hidden="1">{#N/A,#N/A,TRUE,"Лист1";#N/A,#N/A,TRUE,"Лист2";#N/A,#N/A,TRUE,"Лист3"}</definedName>
    <definedName name="oopoooooooooooooooo" hidden="1">{#N/A,#N/A,TRUE,"Лист1";#N/A,#N/A,TRUE,"Лист2";#N/A,#N/A,TRUE,"Лист3"}</definedName>
    <definedName name="P1_dip" hidden="1">[3]База!$G$167:$G$172,[3]База!$G$174:$G$175,[3]База!$G$177:$G$180,[3]База!$G$182,[3]База!$G$184:$G$188,[3]База!$G$190,[3]База!$G$192:$G$194</definedName>
    <definedName name="P1_eso" hidden="1">[3]База!$G$167:$G$172,[3]База!$G$174:$G$175,[3]База!$G$177:$G$180,[3]База!$G$182,[3]База!$G$184:$G$188,[3]База!$G$190,[3]База!$G$192:$G$194</definedName>
    <definedName name="P1_ESO_PROT" localSheetId="0" hidden="1">#REF!,#REF!,#REF!,#REF!,#REF!,#REF!,#REF!,#REF!</definedName>
    <definedName name="P1_ESO_PROT" localSheetId="5" hidden="1">#REF!,#REF!,#REF!,#REF!,#REF!,#REF!,#REF!,#REF!</definedName>
    <definedName name="P1_ESO_PROT" hidden="1">#REF!,#REF!,#REF!,#REF!,#REF!,#REF!,#REF!,#REF!</definedName>
    <definedName name="P1_net" hidden="1">[3]База!$G$118:$G$123,[3]База!$G$125:$G$126,[3]База!$G$128:$G$131,[3]База!$G$133,[3]База!$G$135:$G$139,[3]База!$G$141,[3]База!$G$143:$G$145</definedName>
    <definedName name="P1_SBT_PROT" localSheetId="0" hidden="1">#REF!,#REF!,#REF!,#REF!,#REF!,#REF!,#REF!</definedName>
    <definedName name="P1_SBT_PROT" localSheetId="5" hidden="1">#REF!,#REF!,#REF!,#REF!,#REF!,#REF!,#REF!</definedName>
    <definedName name="P1_SBT_PROT" hidden="1">#REF!,#REF!,#REF!,#REF!,#REF!,#REF!,#REF!</definedName>
    <definedName name="P1_SC_CLR" localSheetId="0" hidden="1">#REF!,#REF!,#REF!,#REF!,#REF!</definedName>
    <definedName name="P1_SC_CLR" localSheetId="5" hidden="1">#REF!,#REF!,#REF!,#REF!,#REF!</definedName>
    <definedName name="P1_SC_CLR" hidden="1">#REF!,#REF!,#REF!,#REF!,#REF!</definedName>
    <definedName name="P1_SC22" localSheetId="0" hidden="1">#REF!,#REF!,#REF!,#REF!,#REF!,#REF!</definedName>
    <definedName name="P1_SC22" localSheetId="5" hidden="1">#REF!,#REF!,#REF!,#REF!,#REF!,#REF!</definedName>
    <definedName name="P1_SC22" hidden="1">#REF!,#REF!,#REF!,#REF!,#REF!,#REF!</definedName>
    <definedName name="P1_SCOPE_16_PRT" hidden="1">[3]База!$E$15:$I$16,[3]База!$E$18:$I$20,[3]База!$E$23:$I$23,[3]База!$E$26:$I$26,[3]База!$E$29:$I$29,[3]База!$E$32:$I$32,[3]База!$E$35:$I$35,[3]База!$B$34,[3]База!$B$37</definedName>
    <definedName name="P1_SCOPE_17_PRT" hidden="1">[3]База!$E$13:$H$21,[3]База!$J$9:$J$11,[3]База!$J$13:$J$21,[3]База!$E$24:$H$26,[3]База!$E$28:$H$36,[3]База!$J$24:$M$26,[3]База!$J$28:$M$36,[3]База!$E$39:$H$41</definedName>
    <definedName name="P1_SCOPE_4_PRT" hidden="1">[3]База!$F$23:$I$23,[3]База!$F$25:$I$25,[3]База!$F$27:$I$31,[3]База!$K$14:$N$20,[3]База!$K$23:$N$23,[3]База!$K$25:$N$25,[3]База!$K$27:$N$31,[3]База!$P$14:$S$20,[3]База!$P$23:$S$23</definedName>
    <definedName name="P1_SCOPE_5_PRT" hidden="1">[3]База!$F$23:$I$23,[3]База!$F$25:$I$25,[3]База!$F$27:$I$31,[3]База!$K$14:$N$21,[3]База!$K$23:$N$23,[3]База!$K$25:$N$25,[3]База!$K$27:$N$31,[3]База!$P$14:$S$21,[3]База!$P$23:$S$23</definedName>
    <definedName name="P1_SCOPE_CORR" localSheetId="0" hidden="1">#REF!,#REF!,#REF!,#REF!,#REF!,#REF!,#REF!</definedName>
    <definedName name="P1_SCOPE_CORR" localSheetId="5" hidden="1">#REF!,#REF!,#REF!,#REF!,#REF!,#REF!,#REF!</definedName>
    <definedName name="P1_SCOPE_CORR" hidden="1">#REF!,#REF!,#REF!,#REF!,#REF!,#REF!,#REF!</definedName>
    <definedName name="P1_SCOPE_DOP" localSheetId="0" hidden="1">#REF!,#REF!,#REF!,#REF!,#REF!,#REF!</definedName>
    <definedName name="P1_SCOPE_DOP" localSheetId="5" hidden="1">#REF!,#REF!,#REF!,#REF!,#REF!,#REF!</definedName>
    <definedName name="P1_SCOPE_DOP" hidden="1">#REF!,#REF!,#REF!,#REF!,#REF!,#REF!</definedName>
    <definedName name="P1_SCOPE_F1_PRT" hidden="1">[3]База!$D$74:$E$84,[3]База!$D$71:$E$72,[3]База!$D$66:$E$69,[3]База!$D$61:$E$64</definedName>
    <definedName name="P1_SCOPE_F2_PRT" hidden="1">[3]База!$G$56,[3]База!$E$55:$E$56,[3]База!$F$55:$G$55,[3]База!$D$55</definedName>
    <definedName name="P1_SCOPE_FLOAD" localSheetId="0" hidden="1">#REF!,#REF!,#REF!,#REF!,#REF!,#REF!</definedName>
    <definedName name="P1_SCOPE_FLOAD" localSheetId="5" hidden="1">#REF!,#REF!,#REF!,#REF!,#REF!,#REF!</definedName>
    <definedName name="P1_SCOPE_FLOAD" hidden="1">#REF!,#REF!,#REF!,#REF!,#REF!,#REF!</definedName>
    <definedName name="P1_SCOPE_FRML" localSheetId="0" hidden="1">#REF!,#REF!,#REF!,#REF!,#REF!,#REF!</definedName>
    <definedName name="P1_SCOPE_FRML" localSheetId="5" hidden="1">#REF!,#REF!,#REF!,#REF!,#REF!,#REF!</definedName>
    <definedName name="P1_SCOPE_FRML" hidden="1">#REF!,#REF!,#REF!,#REF!,#REF!,#REF!</definedName>
    <definedName name="P1_SCOPE_FST7" localSheetId="0" hidden="1">#REF!,#REF!,#REF!,#REF!,#REF!,#REF!</definedName>
    <definedName name="P1_SCOPE_FST7" localSheetId="5" hidden="1">#REF!,#REF!,#REF!,#REF!,#REF!,#REF!</definedName>
    <definedName name="P1_SCOPE_FST7" hidden="1">#REF!,#REF!,#REF!,#REF!,#REF!,#REF!</definedName>
    <definedName name="P1_SCOPE_FULL_LOAD" localSheetId="0" hidden="1">#REF!,#REF!,#REF!,#REF!,#REF!,#REF!</definedName>
    <definedName name="P1_SCOPE_FULL_LOAD" localSheetId="5" hidden="1">#REF!,#REF!,#REF!,#REF!,#REF!,#REF!</definedName>
    <definedName name="P1_SCOPE_FULL_LOAD" hidden="1">#REF!,#REF!,#REF!,#REF!,#REF!,#REF!</definedName>
    <definedName name="P1_SCOPE_IND" localSheetId="0" hidden="1">#REF!,#REF!,#REF!,#REF!,#REF!,#REF!</definedName>
    <definedName name="P1_SCOPE_IND" localSheetId="5" hidden="1">#REF!,#REF!,#REF!,#REF!,#REF!,#REF!</definedName>
    <definedName name="P1_SCOPE_IND" hidden="1">#REF!,#REF!,#REF!,#REF!,#REF!,#REF!</definedName>
    <definedName name="P1_SCOPE_IND2" localSheetId="0" hidden="1">#REF!,#REF!,#REF!,#REF!,#REF!</definedName>
    <definedName name="P1_SCOPE_IND2" localSheetId="5" hidden="1">#REF!,#REF!,#REF!,#REF!,#REF!</definedName>
    <definedName name="P1_SCOPE_IND2" hidden="1">#REF!,#REF!,#REF!,#REF!,#REF!</definedName>
    <definedName name="P1_SCOPE_NET_DATE" localSheetId="0" hidden="1">#REF!,#REF!,#REF!,#REF!</definedName>
    <definedName name="P1_SCOPE_NET_DATE" localSheetId="5" hidden="1">#REF!,#REF!,#REF!,#REF!</definedName>
    <definedName name="P1_SCOPE_NET_DATE" hidden="1">#REF!,#REF!,#REF!,#REF!</definedName>
    <definedName name="P1_SCOPE_NET_NVV" localSheetId="0" hidden="1">#REF!,#REF!,#REF!,#REF!,#REF!,#REF!,#REF!</definedName>
    <definedName name="P1_SCOPE_NET_NVV" localSheetId="5" hidden="1">#REF!,#REF!,#REF!,#REF!,#REF!,#REF!,#REF!</definedName>
    <definedName name="P1_SCOPE_NET_NVV" hidden="1">#REF!,#REF!,#REF!,#REF!,#REF!,#REF!,#REF!</definedName>
    <definedName name="P1_SCOPE_NOTIND" localSheetId="0" hidden="1">#REF!,#REF!,#REF!,#REF!,#REF!,#REF!</definedName>
    <definedName name="P1_SCOPE_NOTIND" localSheetId="5" hidden="1">#REF!,#REF!,#REF!,#REF!,#REF!,#REF!</definedName>
    <definedName name="P1_SCOPE_NOTIND" hidden="1">#REF!,#REF!,#REF!,#REF!,#REF!,#REF!</definedName>
    <definedName name="P1_SCOPE_NotInd2" localSheetId="0" hidden="1">#REF!,#REF!,#REF!,#REF!,#REF!,#REF!,#REF!</definedName>
    <definedName name="P1_SCOPE_NotInd2" localSheetId="5" hidden="1">#REF!,#REF!,#REF!,#REF!,#REF!,#REF!,#REF!</definedName>
    <definedName name="P1_SCOPE_NotInd2" hidden="1">#REF!,#REF!,#REF!,#REF!,#REF!,#REF!,#REF!</definedName>
    <definedName name="P1_SCOPE_NotInd3" localSheetId="0" hidden="1">#REF!,#REF!,#REF!,#REF!,#REF!,#REF!,#REF!</definedName>
    <definedName name="P1_SCOPE_NotInd3" localSheetId="5" hidden="1">#REF!,#REF!,#REF!,#REF!,#REF!,#REF!,#REF!</definedName>
    <definedName name="P1_SCOPE_NotInd3" hidden="1">#REF!,#REF!,#REF!,#REF!,#REF!,#REF!,#REF!</definedName>
    <definedName name="P1_SCOPE_NotInt" localSheetId="0" hidden="1">#REF!,#REF!,#REF!,#REF!,#REF!,#REF!</definedName>
    <definedName name="P1_SCOPE_NotInt" localSheetId="5" hidden="1">#REF!,#REF!,#REF!,#REF!,#REF!,#REF!</definedName>
    <definedName name="P1_SCOPE_NotInt" hidden="1">#REF!,#REF!,#REF!,#REF!,#REF!,#REF!</definedName>
    <definedName name="P1_SCOPE_PER_PRT" hidden="1">[3]База!$H$15:$H$19,[3]База!$H$21:$H$25,[3]База!$J$14:$J$25,[3]База!$K$15:$K$19,[3]База!$K$21:$K$25</definedName>
    <definedName name="P1_SCOPE_REGS" localSheetId="0" hidden="1">#REF!,#REF!,#REF!,#REF!,#REF!</definedName>
    <definedName name="P1_SCOPE_REGS" localSheetId="5" hidden="1">#REF!,#REF!,#REF!,#REF!,#REF!</definedName>
    <definedName name="P1_SCOPE_REGS" hidden="1">#REF!,#REF!,#REF!,#REF!,#REF!</definedName>
    <definedName name="P1_SCOPE_SAVE2" localSheetId="0" hidden="1">#REF!,#REF!,#REF!,#REF!,#REF!,#REF!,#REF!</definedName>
    <definedName name="P1_SCOPE_SAVE2" localSheetId="5" hidden="1">#REF!,#REF!,#REF!,#REF!,#REF!,#REF!,#REF!</definedName>
    <definedName name="P1_SCOPE_SAVE2" hidden="1">#REF!,#REF!,#REF!,#REF!,#REF!,#REF!,#REF!</definedName>
    <definedName name="P1_SCOPE_SV_LD" localSheetId="0" hidden="1">#REF!,#REF!,#REF!,#REF!,#REF!,#REF!,#REF!</definedName>
    <definedName name="P1_SCOPE_SV_LD" localSheetId="5" hidden="1">#REF!,#REF!,#REF!,#REF!,#REF!,#REF!,#REF!</definedName>
    <definedName name="P1_SCOPE_SV_LD" hidden="1">#REF!,#REF!,#REF!,#REF!,#REF!,#REF!,#REF!</definedName>
    <definedName name="P1_SCOPE_SV_LD1" localSheetId="0" hidden="1">#REF!,#REF!,#REF!,#REF!,#REF!,#REF!,#REF!</definedName>
    <definedName name="P1_SCOPE_SV_LD1" localSheetId="5" hidden="1">#REF!,#REF!,#REF!,#REF!,#REF!,#REF!,#REF!</definedName>
    <definedName name="P1_SCOPE_SV_LD1" hidden="1">#REF!,#REF!,#REF!,#REF!,#REF!,#REF!,#REF!</definedName>
    <definedName name="P1_SCOPE_SV_PRT" localSheetId="0" hidden="1">#REF!,#REF!,#REF!,#REF!,#REF!,#REF!,#REF!</definedName>
    <definedName name="P1_SCOPE_SV_PRT" localSheetId="5" hidden="1">#REF!,#REF!,#REF!,#REF!,#REF!,#REF!,#REF!</definedName>
    <definedName name="P1_SCOPE_SV_PRT" hidden="1">#REF!,#REF!,#REF!,#REF!,#REF!,#REF!,#REF!</definedName>
    <definedName name="P1_SCOPE_SYS_SVOD" hidden="1">[4]Свод!$L$27:$N$37,[4]Свод!$L$39:$N$51,[4]Свод!$L$53:$N$66,[4]Свод!$L$68:$N$73,[4]Свод!$L$75:$N$89,[4]Свод!$L$91:$N$101,[4]Свод!$L$103:$N$111</definedName>
    <definedName name="P1_SCOPE_TAR" hidden="1">[4]Свод!$G$27:$AA$37,[4]Свод!$G$39:$AA$51,[4]Свод!$G$53:$AA$66,[4]Свод!$G$68:$AA$73,[4]Свод!$G$75:$AA$89,[4]Свод!$G$91:$AA$101,[4]Свод!$G$103:$AA$111</definedName>
    <definedName name="P1_SCOPE_TAR_OLD" hidden="1">[4]Свод!$H$27:$H$37,[4]Свод!$H$39:$H$51,[4]Свод!$H$53:$H$66,[4]Свод!$H$68:$H$73,[4]Свод!$H$75:$H$89,[4]Свод!$H$91:$H$101,[4]Свод!$H$103:$H$108</definedName>
    <definedName name="P1_SET_PROT" localSheetId="0" hidden="1">#REF!,#REF!,#REF!,#REF!,#REF!,#REF!,#REF!</definedName>
    <definedName name="P1_SET_PROT" localSheetId="5" hidden="1">#REF!,#REF!,#REF!,#REF!,#REF!,#REF!,#REF!</definedName>
    <definedName name="P1_SET_PROT" hidden="1">#REF!,#REF!,#REF!,#REF!,#REF!,#REF!,#REF!</definedName>
    <definedName name="P1_SET_PRT" localSheetId="0" hidden="1">#REF!,#REF!,#REF!,#REF!,#REF!,#REF!,#REF!</definedName>
    <definedName name="P1_SET_PRT" localSheetId="5" hidden="1">#REF!,#REF!,#REF!,#REF!,#REF!,#REF!,#REF!</definedName>
    <definedName name="P1_SET_PRT" hidden="1">#REF!,#REF!,#REF!,#REF!,#REF!,#REF!,#REF!</definedName>
    <definedName name="P1_T1?axis?ПРД2?2005" localSheetId="0" hidden="1">#REF!,#REF!,#REF!,#REF!,#REF!,#REF!,#REF!</definedName>
    <definedName name="P1_T1?axis?ПРД2?2005" localSheetId="5" hidden="1">#REF!,#REF!,#REF!,#REF!,#REF!,#REF!,#REF!</definedName>
    <definedName name="P1_T1?axis?ПРД2?2005" hidden="1">#REF!,#REF!,#REF!,#REF!,#REF!,#REF!,#REF!</definedName>
    <definedName name="P1_T1?axis?ПРД2?2006" localSheetId="0" hidden="1">#REF!,#REF!,#REF!,#REF!,#REF!,#REF!,#REF!</definedName>
    <definedName name="P1_T1?axis?ПРД2?2006" localSheetId="5" hidden="1">#REF!,#REF!,#REF!,#REF!,#REF!,#REF!,#REF!</definedName>
    <definedName name="P1_T1?axis?ПРД2?2006" hidden="1">#REF!,#REF!,#REF!,#REF!,#REF!,#REF!,#REF!</definedName>
    <definedName name="P1_T1?Data" localSheetId="0" hidden="1">#REF!,#REF!,#REF!,#REF!,#REF!,#REF!,#REF!</definedName>
    <definedName name="P1_T1?Data" localSheetId="5" hidden="1">#REF!,#REF!,#REF!,#REF!,#REF!,#REF!,#REF!</definedName>
    <definedName name="P1_T1?Data" hidden="1">#REF!,#REF!,#REF!,#REF!,#REF!,#REF!,#REF!</definedName>
    <definedName name="P1_T1?Fuel_type" localSheetId="0" hidden="1">#REF!,#REF!,#REF!,#REF!,#REF!,#REF!,#REF!,#REF!,#REF!,#REF!,#REF!</definedName>
    <definedName name="P1_T1?Fuel_type" localSheetId="5" hidden="1">#REF!,#REF!,#REF!,#REF!,#REF!,#REF!,#REF!,#REF!,#REF!,#REF!,#REF!</definedName>
    <definedName name="P1_T1?Fuel_type" hidden="1">#REF!,#REF!,#REF!,#REF!,#REF!,#REF!,#REF!,#REF!,#REF!,#REF!,#REF!</definedName>
    <definedName name="P1_T1?L1.1.1" localSheetId="0" hidden="1">#REF!,#REF!,#REF!,#REF!,#REF!,#REF!,#REF!</definedName>
    <definedName name="P1_T1?L1.1.1" localSheetId="5" hidden="1">#REF!,#REF!,#REF!,#REF!,#REF!,#REF!,#REF!</definedName>
    <definedName name="P1_T1?L1.1.1" hidden="1">#REF!,#REF!,#REF!,#REF!,#REF!,#REF!,#REF!</definedName>
    <definedName name="P1_T1?L1.1.1.1" localSheetId="0" hidden="1">#REF!,#REF!,#REF!,#REF!,#REF!,#REF!,#REF!</definedName>
    <definedName name="P1_T1?L1.1.1.1" localSheetId="5" hidden="1">#REF!,#REF!,#REF!,#REF!,#REF!,#REF!,#REF!</definedName>
    <definedName name="P1_T1?L1.1.1.1" hidden="1">#REF!,#REF!,#REF!,#REF!,#REF!,#REF!,#REF!</definedName>
    <definedName name="P1_T1?L1.1.2" localSheetId="0" hidden="1">#REF!,#REF!,#REF!,#REF!,#REF!,#REF!,#REF!</definedName>
    <definedName name="P1_T1?L1.1.2" localSheetId="5" hidden="1">#REF!,#REF!,#REF!,#REF!,#REF!,#REF!,#REF!</definedName>
    <definedName name="P1_T1?L1.1.2" hidden="1">#REF!,#REF!,#REF!,#REF!,#REF!,#REF!,#REF!</definedName>
    <definedName name="P1_T1?L1.1.2.1" localSheetId="0" hidden="1">#REF!,#REF!,#REF!,#REF!,#REF!,#REF!,#REF!</definedName>
    <definedName name="P1_T1?L1.1.2.1" localSheetId="5" hidden="1">#REF!,#REF!,#REF!,#REF!,#REF!,#REF!,#REF!</definedName>
    <definedName name="P1_T1?L1.1.2.1" hidden="1">#REF!,#REF!,#REF!,#REF!,#REF!,#REF!,#REF!</definedName>
    <definedName name="P1_T1?L1.1.2.1.1" localSheetId="0" hidden="1">#REF!,#REF!,#REF!,#REF!,#REF!,#REF!,#REF!</definedName>
    <definedName name="P1_T1?L1.1.2.1.1" localSheetId="5" hidden="1">#REF!,#REF!,#REF!,#REF!,#REF!,#REF!,#REF!</definedName>
    <definedName name="P1_T1?L1.1.2.1.1" hidden="1">#REF!,#REF!,#REF!,#REF!,#REF!,#REF!,#REF!</definedName>
    <definedName name="P1_T1?L1.1.2.1.2" localSheetId="0" hidden="1">#REF!,#REF!,#REF!,#REF!,#REF!,#REF!,#REF!</definedName>
    <definedName name="P1_T1?L1.1.2.1.2" localSheetId="5" hidden="1">#REF!,#REF!,#REF!,#REF!,#REF!,#REF!,#REF!</definedName>
    <definedName name="P1_T1?L1.1.2.1.2" hidden="1">#REF!,#REF!,#REF!,#REF!,#REF!,#REF!,#REF!</definedName>
    <definedName name="P1_T1?L1.1.2.1.3" localSheetId="0" hidden="1">#REF!,#REF!,#REF!,#REF!,#REF!,#REF!,#REF!</definedName>
    <definedName name="P1_T1?L1.1.2.1.3" localSheetId="5" hidden="1">#REF!,#REF!,#REF!,#REF!,#REF!,#REF!,#REF!</definedName>
    <definedName name="P1_T1?L1.1.2.1.3" hidden="1">#REF!,#REF!,#REF!,#REF!,#REF!,#REF!,#REF!</definedName>
    <definedName name="P1_T1?L1.1.2.2" localSheetId="0" hidden="1">#REF!,#REF!,#REF!,#REF!,#REF!,#REF!,#REF!</definedName>
    <definedName name="P1_T1?L1.1.2.2" localSheetId="5" hidden="1">#REF!,#REF!,#REF!,#REF!,#REF!,#REF!,#REF!</definedName>
    <definedName name="P1_T1?L1.1.2.2" hidden="1">#REF!,#REF!,#REF!,#REF!,#REF!,#REF!,#REF!</definedName>
    <definedName name="P1_T1?L1.1.2.3" localSheetId="0" hidden="1">#REF!,#REF!,#REF!,#REF!,#REF!,#REF!,#REF!</definedName>
    <definedName name="P1_T1?L1.1.2.3" localSheetId="5" hidden="1">#REF!,#REF!,#REF!,#REF!,#REF!,#REF!,#REF!</definedName>
    <definedName name="P1_T1?L1.1.2.3" hidden="1">#REF!,#REF!,#REF!,#REF!,#REF!,#REF!,#REF!</definedName>
    <definedName name="P1_T1?L1.1.2.4" localSheetId="0" hidden="1">#REF!,#REF!,#REF!,#REF!,#REF!,#REF!,#REF!</definedName>
    <definedName name="P1_T1?L1.1.2.4" localSheetId="5" hidden="1">#REF!,#REF!,#REF!,#REF!,#REF!,#REF!,#REF!</definedName>
    <definedName name="P1_T1?L1.1.2.4" hidden="1">#REF!,#REF!,#REF!,#REF!,#REF!,#REF!,#REF!</definedName>
    <definedName name="P1_T1?L1.1.2.5" localSheetId="0" hidden="1">#REF!,#REF!,#REF!,#REF!,#REF!,#REF!,#REF!</definedName>
    <definedName name="P1_T1?L1.1.2.5" localSheetId="5" hidden="1">#REF!,#REF!,#REF!,#REF!,#REF!,#REF!,#REF!</definedName>
    <definedName name="P1_T1?L1.1.2.5" hidden="1">#REF!,#REF!,#REF!,#REF!,#REF!,#REF!,#REF!</definedName>
    <definedName name="P1_T1?L1.1.2.6" localSheetId="0" hidden="1">#REF!,#REF!,#REF!,#REF!,#REF!,#REF!,#REF!</definedName>
    <definedName name="P1_T1?L1.1.2.6" localSheetId="5" hidden="1">#REF!,#REF!,#REF!,#REF!,#REF!,#REF!,#REF!</definedName>
    <definedName name="P1_T1?L1.1.2.6" hidden="1">#REF!,#REF!,#REF!,#REF!,#REF!,#REF!,#REF!</definedName>
    <definedName name="P1_T1?L1.1.2.7" localSheetId="0" hidden="1">#REF!,#REF!,#REF!,#REF!,#REF!,#REF!,#REF!</definedName>
    <definedName name="P1_T1?L1.1.2.7" localSheetId="5" hidden="1">#REF!,#REF!,#REF!,#REF!,#REF!,#REF!,#REF!</definedName>
    <definedName name="P1_T1?L1.1.2.7" hidden="1">#REF!,#REF!,#REF!,#REF!,#REF!,#REF!,#REF!</definedName>
    <definedName name="P1_T1?L1.1.2.7.1" localSheetId="0" hidden="1">#REF!,#REF!,#REF!,#REF!,#REF!,#REF!,#REF!</definedName>
    <definedName name="P1_T1?L1.1.2.7.1" localSheetId="5" hidden="1">#REF!,#REF!,#REF!,#REF!,#REF!,#REF!,#REF!</definedName>
    <definedName name="P1_T1?L1.1.2.7.1" hidden="1">#REF!,#REF!,#REF!,#REF!,#REF!,#REF!,#REF!</definedName>
    <definedName name="P1_T1?M1" localSheetId="0" hidden="1">#REF!,#REF!,#REF!,#REF!,#REF!,#REF!,#REF!,#REF!,#REF!,#REF!,#REF!</definedName>
    <definedName name="P1_T1?M1" localSheetId="5" hidden="1">#REF!,#REF!,#REF!,#REF!,#REF!,#REF!,#REF!,#REF!,#REF!,#REF!,#REF!</definedName>
    <definedName name="P1_T1?M1" hidden="1">#REF!,#REF!,#REF!,#REF!,#REF!,#REF!,#REF!,#REF!,#REF!,#REF!,#REF!</definedName>
    <definedName name="P1_T1?M2" localSheetId="0" hidden="1">#REF!,#REF!,#REF!,#REF!,#REF!,#REF!,#REF!,#REF!,#REF!,#REF!,#REF!</definedName>
    <definedName name="P1_T1?M2" localSheetId="5" hidden="1">#REF!,#REF!,#REF!,#REF!,#REF!,#REF!,#REF!,#REF!,#REF!,#REF!,#REF!</definedName>
    <definedName name="P1_T1?M2" hidden="1">#REF!,#REF!,#REF!,#REF!,#REF!,#REF!,#REF!,#REF!,#REF!,#REF!,#REF!</definedName>
    <definedName name="P1_T1?unit?ГКАЛ" localSheetId="0" hidden="1">#REF!,#REF!,#REF!,#REF!,#REF!,#REF!,#REF!</definedName>
    <definedName name="P1_T1?unit?ГКАЛ" localSheetId="5" hidden="1">#REF!,#REF!,#REF!,#REF!,#REF!,#REF!,#REF!</definedName>
    <definedName name="P1_T1?unit?ГКАЛ" hidden="1">#REF!,#REF!,#REF!,#REF!,#REF!,#REF!,#REF!</definedName>
    <definedName name="P1_T1?unit?РУБ.ГКАЛ" localSheetId="0" hidden="1">#REF!,#REF!,#REF!,#REF!,#REF!,#REF!,#REF!</definedName>
    <definedName name="P1_T1?unit?РУБ.ГКАЛ" localSheetId="5" hidden="1">#REF!,#REF!,#REF!,#REF!,#REF!,#REF!,#REF!</definedName>
    <definedName name="P1_T1?unit?РУБ.ГКАЛ" hidden="1">#REF!,#REF!,#REF!,#REF!,#REF!,#REF!,#REF!</definedName>
    <definedName name="P1_T1?unit?РУБ.ТОНН" localSheetId="0" hidden="1">#REF!,#REF!,#REF!,#REF!,#REF!,#REF!,#REF!,#REF!,#REF!,#REF!,#REF!</definedName>
    <definedName name="P1_T1?unit?РУБ.ТОНН" localSheetId="5" hidden="1">#REF!,#REF!,#REF!,#REF!,#REF!,#REF!,#REF!,#REF!,#REF!,#REF!,#REF!</definedName>
    <definedName name="P1_T1?unit?РУБ.ТОНН" hidden="1">#REF!,#REF!,#REF!,#REF!,#REF!,#REF!,#REF!,#REF!,#REF!,#REF!,#REF!</definedName>
    <definedName name="P1_T1?unit?СТР" localSheetId="0" hidden="1">#REF!,#REF!,#REF!,#REF!,#REF!,#REF!,#REF!</definedName>
    <definedName name="P1_T1?unit?СТР" localSheetId="5" hidden="1">#REF!,#REF!,#REF!,#REF!,#REF!,#REF!,#REF!</definedName>
    <definedName name="P1_T1?unit?СТР" hidden="1">#REF!,#REF!,#REF!,#REF!,#REF!,#REF!,#REF!</definedName>
    <definedName name="P1_T1?unit?ТОНН" localSheetId="0" hidden="1">#REF!,#REF!,#REF!,#REF!,#REF!,#REF!,#REF!,#REF!,#REF!,#REF!,#REF!</definedName>
    <definedName name="P1_T1?unit?ТОНН" localSheetId="5" hidden="1">#REF!,#REF!,#REF!,#REF!,#REF!,#REF!,#REF!,#REF!,#REF!,#REF!,#REF!</definedName>
    <definedName name="P1_T1?unit?ТОНН" hidden="1">#REF!,#REF!,#REF!,#REF!,#REF!,#REF!,#REF!,#REF!,#REF!,#REF!,#REF!</definedName>
    <definedName name="P1_T1?unit?ТРУБ" localSheetId="0" hidden="1">#REF!,#REF!,#REF!,#REF!,#REF!,#REF!,#REF!</definedName>
    <definedName name="P1_T1?unit?ТРУБ" localSheetId="5" hidden="1">#REF!,#REF!,#REF!,#REF!,#REF!,#REF!,#REF!</definedName>
    <definedName name="P1_T1?unit?ТРУБ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'[5]18.2'!$F$12:$J$19,'[5]18.2'!$F$22:$J$25,'[5]18.2'!$B$28:$J$30,'[5]18.2'!$F$32:$J$32,'[5]18.2'!$B$34:$J$36,'[5]18.2'!$F$40:$J$45,'[5]18.2'!$F$52:$J$52</definedName>
    <definedName name="P1_T20_Protection" hidden="1">'[6]20'!$E$4:$H$4,'[6]20'!$E$13:$H$13,'[6]20'!$E$16:$H$17,'[6]20'!$E$19:$H$19,'[6]20'!$J$4:$M$4,'[6]20'!$J$8:$M$11,'[6]20'!$J$13:$M$13,'[6]20'!$J$16:$M$17,'[6]20'!$J$19:$M$19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0_SCOPE_FULL_LOAD" localSheetId="0" hidden="1">#REF!,#REF!,#REF!,#REF!,#REF!,#REF!</definedName>
    <definedName name="P10_SCOPE_FULL_LOAD" localSheetId="5" hidden="1">#REF!,#REF!,#REF!,#REF!,#REF!,#REF!</definedName>
    <definedName name="P10_SCOPE_FULL_LOAD" hidden="1">#REF!,#REF!,#REF!,#REF!,#REF!,#REF!</definedName>
    <definedName name="P10_T1?unit?ТРУБ" localSheetId="0" hidden="1">#REF!,#REF!,#REF!,#REF!,#REF!,#REF!,#REF!</definedName>
    <definedName name="P10_T1?unit?ТРУБ" localSheetId="5" hidden="1">#REF!,#REF!,#REF!,#REF!,#REF!,#REF!,#REF!</definedName>
    <definedName name="P10_T1?unit?ТРУБ" hidden="1">#REF!,#REF!,#REF!,#REF!,#REF!,#REF!,#REF!</definedName>
    <definedName name="P10_T1_Protect" hidden="1">[5]перекрестка!$F$42:$H$46,[5]перекрестка!$F$49:$G$49,[5]перекрестка!$F$50:$H$54,[5]перекрестка!$F$55:$G$55,[5]перекрестка!$F$56:$H$60</definedName>
    <definedName name="P11_SCOPE_FULL_LOAD" localSheetId="0" hidden="1">#REF!,#REF!,#REF!,#REF!,#REF!</definedName>
    <definedName name="P11_SCOPE_FULL_LOAD" localSheetId="5" hidden="1">#REF!,#REF!,#REF!,#REF!,#REF!</definedName>
    <definedName name="P11_SCOPE_FULL_LOAD" hidden="1">#REF!,#REF!,#REF!,#REF!,#REF!</definedName>
    <definedName name="P11_T1?unit?ТРУБ" localSheetId="0" hidden="1">#REF!,#REF!,#REF!,#REF!,#REF!,#REF!,#REF!</definedName>
    <definedName name="P11_T1?unit?ТРУБ" localSheetId="5" hidden="1">#REF!,#REF!,#REF!,#REF!,#REF!,#REF!,#REF!</definedName>
    <definedName name="P11_T1?unit?ТРУБ" hidden="1">#REF!,#REF!,#REF!,#REF!,#REF!,#REF!,#REF!</definedName>
    <definedName name="P11_T1_Protect" hidden="1">[5]перекрестка!$F$62:$H$66,[5]перекрестка!$F$68:$H$72,[5]перекрестка!$F$74:$H$78,[5]перекрестка!$F$80:$H$84,[5]перекрестка!$F$89:$G$89</definedName>
    <definedName name="P12_SCOPE_FULL_LOAD" localSheetId="0" hidden="1">#REF!,#REF!,#REF!,#REF!,#REF!,#REF!</definedName>
    <definedName name="P12_SCOPE_FULL_LOAD" localSheetId="5" hidden="1">#REF!,#REF!,#REF!,#REF!,#REF!,#REF!</definedName>
    <definedName name="P12_SCOPE_FULL_LOAD" hidden="1">#REF!,#REF!,#REF!,#REF!,#REF!,#REF!</definedName>
    <definedName name="P12_T1?unit?ТРУБ" localSheetId="0" hidden="1">#REF!,#REF!,#REF!,#REF!,#REF!,#REF!,#REF!,т1!P1_T1?unit?ТРУБ</definedName>
    <definedName name="P12_T1?unit?ТРУБ" localSheetId="5" hidden="1">#REF!,#REF!,#REF!,#REF!,#REF!,#REF!,#REF!,'т6 (3)'!P1_T1?unit?ТРУБ</definedName>
    <definedName name="P12_T1?unit?ТРУБ" hidden="1">#REF!,#REF!,#REF!,#REF!,#REF!,#REF!,#REF!,P1_T1?unit?ТРУБ</definedName>
    <definedName name="P12_T1_Protect" hidden="1">[5]перекрестка!$F$90:$H$94,[5]перекрестка!$F$95:$G$95,[5]перекрестка!$F$96:$H$100,[5]перекрестка!$F$102:$H$106,[5]перекрестка!$F$108:$H$112</definedName>
    <definedName name="P13_SCOPE_FULL_LOAD" localSheetId="0" hidden="1">#REF!,#REF!,#REF!,#REF!,#REF!,#REF!</definedName>
    <definedName name="P13_SCOPE_FULL_LOAD" localSheetId="5" hidden="1">#REF!,#REF!,#REF!,#REF!,#REF!,#REF!</definedName>
    <definedName name="P13_SCOPE_FULL_LOAD" hidden="1">#REF!,#REF!,#REF!,#REF!,#REF!,#REF!</definedName>
    <definedName name="P13_T1?unit?ТРУБ" localSheetId="0" hidden="1">т1!P2_T1?unit?ТРУБ,т1!P3_T1?unit?ТРУБ,т1!P4_T1?unit?ТРУБ,т1!P5_T1?unit?ТРУБ,т1!P6_T1?unit?ТРУБ,т1!P7_T1?unit?ТРУБ,т1!P8_T1?unit?ТРУБ,т1!P9_T1?unit?ТРУБ,т1!P10_T1?unit?ТРУБ</definedName>
    <definedName name="P13_T1?unit?ТРУБ" localSheetId="5" hidden="1">'т6 (3)'!P2_T1?unit?ТРУБ,'т6 (3)'!P3_T1?unit?ТРУБ,'т6 (3)'!P4_T1?unit?ТРУБ,'т6 (3)'!P5_T1?unit?ТРУБ,'т6 (3)'!P6_T1?unit?ТРУБ,'т6 (3)'!P7_T1?unit?ТРУБ,'т6 (3)'!P8_T1?unit?ТРУБ,'т6 (3)'!P9_T1?unit?ТРУБ,'т6 (3)'!P10_T1?unit?ТРУБ</definedName>
    <definedName name="P13_T1?unit?ТРУБ" hidden="1">P2_T1?unit?ТРУБ,P3_T1?unit?ТРУБ,P4_T1?unit?ТРУБ,P5_T1?unit?ТРУБ,P6_T1?unit?ТРУБ,P7_T1?unit?ТРУБ,P8_T1?unit?ТРУБ,P9_T1?unit?ТРУБ,P10_T1?unit?ТРУБ</definedName>
    <definedName name="P13_T1_Protect" hidden="1">[5]перекрестка!$F$114:$H$118,[5]перекрестка!$F$120:$H$124,[5]перекрестка!$F$127:$G$127,[5]перекрестка!$F$128:$H$132,[5]перекрестка!$F$133:$G$133</definedName>
    <definedName name="P14_SCOPE_FULL_LOAD" localSheetId="0" hidden="1">#REF!,#REF!,#REF!,#REF!,#REF!,#REF!</definedName>
    <definedName name="P14_SCOPE_FULL_LOAD" localSheetId="5" hidden="1">#REF!,#REF!,#REF!,#REF!,#REF!,#REF!</definedName>
    <definedName name="P14_SCOPE_FULL_LOAD" hidden="1">#REF!,#REF!,#REF!,#REF!,#REF!,#REF!</definedName>
    <definedName name="P14_T1_Protect" hidden="1">[5]перекрестка!$F$134:$H$138,[5]перекрестка!$F$140:$H$144,[5]перекрестка!$F$146:$H$150,[5]перекрестка!$F$152:$H$156,[5]перекрестка!$F$158:$H$162</definedName>
    <definedName name="P15_SCOPE_FULL_LOAD" localSheetId="0" hidden="1">#REF!,#REF!,#REF!,#REF!,#REF!,т1!P1_SCOPE_FULL_LOAD</definedName>
    <definedName name="P15_SCOPE_FULL_LOAD" localSheetId="5" hidden="1">#REF!,#REF!,#REF!,#REF!,#REF!,'т6 (3)'!P1_SCOPE_FULL_LOAD</definedName>
    <definedName name="P15_SCOPE_FULL_LOAD" hidden="1">#REF!,#REF!,#REF!,#REF!,#REF!,P1_SCOPE_FULL_LOAD</definedName>
    <definedName name="P15_T1_Protect" hidden="1">[5]перекрестка!$J$158:$K$162,[5]перекрестка!$J$152:$K$156,[5]перекрестка!$J$146:$K$150,[5]перекрестка!$J$140:$K$144,[5]перекрестка!$J$11</definedName>
    <definedName name="P16_SCOPE_FULL_LOAD" localSheetId="0" hidden="1">т1!P2_SCOPE_FULL_LOAD,т1!P3_SCOPE_FULL_LOAD,т1!P4_SCOPE_FULL_LOAD,т1!P5_SCOPE_FULL_LOAD,т1!P6_SCOPE_FULL_LOAD,т1!P7_SCOPE_FULL_LOAD,т1!P8_SCOPE_FULL_LOAD</definedName>
    <definedName name="P16_SCOPE_FULL_LOAD" localSheetId="5" hidden="1">'т6 (3)'!P2_SCOPE_FULL_LOAD,'т6 (3)'!P3_SCOPE_FULL_LOAD,'т6 (3)'!P4_SCOPE_FULL_LOAD,'т6 (3)'!P5_SCOPE_FULL_LOAD,'т6 (3)'!P6_SCOPE_FULL_LOAD,'т6 (3)'!P7_SCOPE_FULL_LOAD,'т6 (3)'!P8_SCOPE_FULL_LOAD</definedName>
    <definedName name="P16_SCOPE_FULL_LOAD" hidden="1">P2_SCOPE_FULL_LOAD,P3_SCOPE_FULL_LOAD,P4_SCOPE_FULL_LOAD,P5_SCOPE_FULL_LOAD,P6_SCOPE_FULL_LOAD,P7_SCOPE_FULL_LOAD,P8_SCOPE_FULL_LOAD</definedName>
    <definedName name="P16_T1_Protect" hidden="1">[5]перекрестка!$J$12:$K$16,[5]перекрестка!$J$17,[5]перекрестка!$J$18:$K$22,[5]перекрестка!$J$24:$K$28,[5]перекрестка!$J$30:$K$34,[5]перекрестка!$F$23:$G$23</definedName>
    <definedName name="P17_SCOPE_FULL_LOAD" localSheetId="0" hidden="1">т1!P9_SCOPE_FULL_LOAD,т1!P10_SCOPE_FULL_LOAD,т1!P11_SCOPE_FULL_LOAD,т1!P12_SCOPE_FULL_LOAD,т1!P13_SCOPE_FULL_LOAD,т1!P14_SCOPE_FULL_LOAD,т1!P15_SCOPE_FULL_LOAD</definedName>
    <definedName name="P17_SCOPE_FULL_LOAD" localSheetId="5" hidden="1">'т6 (3)'!P9_SCOPE_FULL_LOAD,'т6 (3)'!P10_SCOPE_FULL_LOAD,'т6 (3)'!P11_SCOPE_FULL_LOAD,'т6 (3)'!P12_SCOPE_FULL_LOAD,'т6 (3)'!P13_SCOPE_FULL_LOAD,'т6 (3)'!P14_SCOPE_FULL_LOAD,'т6 (3)'!P15_SCOPE_FULL_LOAD</definedName>
    <definedName name="P17_SCOPE_FULL_LOAD" hidden="1">P9_SCOPE_FULL_LOAD,P10_SCOPE_FULL_LOAD,P11_SCOPE_FULL_LOAD,P12_SCOPE_FULL_LOAD,P13_SCOPE_FULL_LOAD,P14_SCOPE_FULL_LOAD,P15_SCOPE_FULL_LOAD</definedName>
    <definedName name="P17_T1_Protect" hidden="1">[5]перекрестка!$F$29:$G$29,[5]перекрестка!$F$61:$G$61,[5]перекрестка!$F$67:$G$67,[5]перекрестка!$F$101:$G$101,[5]перекрестка!$F$107:$G$107</definedName>
    <definedName name="P18_T1_Protect" hidden="1">[5]перекрестка!$F$139:$G$139,[5]перекрестка!$F$145:$G$145,[5]перекрестка!$J$36:$K$40,P1_T1_Protect,P2_T1_Protect,P3_T1_Protect,P4_T1_Protect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dip" hidden="1">[3]База!$G$100:$G$116,[3]База!$G$118:$G$123,[3]База!$G$125:$G$126,[3]База!$G$128:$G$131,[3]База!$G$133,[3]База!$G$135:$G$139,[3]База!$G$141</definedName>
    <definedName name="P2_SC_CLR" localSheetId="0" hidden="1">#REF!,#REF!,#REF!,#REF!,#REF!</definedName>
    <definedName name="P2_SC_CLR" localSheetId="5" hidden="1">#REF!,#REF!,#REF!,#REF!,#REF!</definedName>
    <definedName name="P2_SC_CLR" hidden="1">#REF!,#REF!,#REF!,#REF!,#REF!</definedName>
    <definedName name="P2_SC22" localSheetId="0" hidden="1">#REF!,#REF!,#REF!,#REF!,#REF!,#REF!,#REF!</definedName>
    <definedName name="P2_SC22" localSheetId="5" hidden="1">#REF!,#REF!,#REF!,#REF!,#REF!,#REF!,#REF!</definedName>
    <definedName name="P2_SC22" hidden="1">#REF!,#REF!,#REF!,#REF!,#REF!,#REF!,#REF!</definedName>
    <definedName name="P2_SCOPE_16_PRT" hidden="1">[3]База!$E$38:$I$38,[3]База!$E$41:$I$41,[3]База!$E$45:$I$47,[3]База!$E$49:$I$49,[3]База!$E$53:$I$54,[3]База!$E$56:$I$57,[3]База!$E$59:$I$59,[3]База!$E$9:$I$13</definedName>
    <definedName name="P2_SCOPE_4_PRT" hidden="1">[3]База!$P$25:$S$25,[3]База!$P$27:$S$31,[3]База!$U$14:$X$20,[3]База!$U$23:$X$23,[3]База!$U$25:$X$25,[3]База!$U$27:$X$31,[3]База!$Z$14:$AC$20,[3]База!$Z$23:$AC$23,[3]База!$Z$25:$AC$25</definedName>
    <definedName name="P2_SCOPE_5_PRT" hidden="1">[3]База!$P$25:$S$25,[3]База!$P$27:$S$31,[3]База!$U$14:$X$21,[3]База!$U$23:$X$23,[3]База!$U$25:$X$25,[3]База!$U$27:$X$31,[3]База!$Z$14:$AC$21,[3]База!$Z$23:$AC$23,[3]База!$Z$25:$AC$25</definedName>
    <definedName name="P2_SCOPE_CORR" localSheetId="0" hidden="1">#REF!,#REF!,#REF!,#REF!,#REF!,#REF!,#REF!,#REF!</definedName>
    <definedName name="P2_SCOPE_CORR" localSheetId="5" hidden="1">#REF!,#REF!,#REF!,#REF!,#REF!,#REF!,#REF!,#REF!</definedName>
    <definedName name="P2_SCOPE_CORR" hidden="1">#REF!,#REF!,#REF!,#REF!,#REF!,#REF!,#REF!,#REF!</definedName>
    <definedName name="P2_SCOPE_F1_PRT" hidden="1">[3]База!$D$56:$E$59,[3]База!$D$34:$E$50,[3]База!$D$32:$E$32,[3]База!$D$23:$E$30</definedName>
    <definedName name="P2_SCOPE_F2_PRT" hidden="1">[3]База!$D$52:$G$54,[3]База!$C$21:$E$42,[3]База!$A$12:$E$12,[3]База!$C$8:$E$11</definedName>
    <definedName name="P2_SCOPE_FULL_LOAD" localSheetId="0" hidden="1">#REF!,#REF!,#REF!,#REF!,#REF!,#REF!</definedName>
    <definedName name="P2_SCOPE_FULL_LOAD" localSheetId="5" hidden="1">#REF!,#REF!,#REF!,#REF!,#REF!,#REF!</definedName>
    <definedName name="P2_SCOPE_FULL_LOAD" hidden="1">#REF!,#REF!,#REF!,#REF!,#REF!,#REF!</definedName>
    <definedName name="P2_SCOPE_IND" localSheetId="0" hidden="1">#REF!,#REF!,#REF!,#REF!,#REF!,#REF!</definedName>
    <definedName name="P2_SCOPE_IND" localSheetId="5" hidden="1">#REF!,#REF!,#REF!,#REF!,#REF!,#REF!</definedName>
    <definedName name="P2_SCOPE_IND" hidden="1">#REF!,#REF!,#REF!,#REF!,#REF!,#REF!</definedName>
    <definedName name="P2_SCOPE_IND2" localSheetId="0" hidden="1">#REF!,#REF!,#REF!,#REF!,#REF!</definedName>
    <definedName name="P2_SCOPE_IND2" localSheetId="5" hidden="1">#REF!,#REF!,#REF!,#REF!,#REF!</definedName>
    <definedName name="P2_SCOPE_IND2" hidden="1">#REF!,#REF!,#REF!,#REF!,#REF!</definedName>
    <definedName name="P2_SCOPE_NOTIND" localSheetId="0" hidden="1">#REF!,#REF!,#REF!,#REF!,#REF!,#REF!,#REF!</definedName>
    <definedName name="P2_SCOPE_NOTIND" localSheetId="5" hidden="1">#REF!,#REF!,#REF!,#REF!,#REF!,#REF!,#REF!</definedName>
    <definedName name="P2_SCOPE_NOTIND" hidden="1">#REF!,#REF!,#REF!,#REF!,#REF!,#REF!,#REF!</definedName>
    <definedName name="P2_SCOPE_NotInd2" localSheetId="0" hidden="1">#REF!,#REF!,#REF!,#REF!,#REF!,#REF!</definedName>
    <definedName name="P2_SCOPE_NotInd2" localSheetId="5" hidden="1">#REF!,#REF!,#REF!,#REF!,#REF!,#REF!</definedName>
    <definedName name="P2_SCOPE_NotInd2" hidden="1">#REF!,#REF!,#REF!,#REF!,#REF!,#REF!</definedName>
    <definedName name="P2_SCOPE_NotInd3" localSheetId="0" hidden="1">#REF!,#REF!,#REF!,#REF!,#REF!,#REF!,#REF!</definedName>
    <definedName name="P2_SCOPE_NotInd3" localSheetId="5" hidden="1">#REF!,#REF!,#REF!,#REF!,#REF!,#REF!,#REF!</definedName>
    <definedName name="P2_SCOPE_NotInd3" hidden="1">#REF!,#REF!,#REF!,#REF!,#REF!,#REF!,#REF!</definedName>
    <definedName name="P2_SCOPE_NotInt" localSheetId="0" hidden="1">#REF!,#REF!,#REF!,#REF!,#REF!,#REF!,#REF!</definedName>
    <definedName name="P2_SCOPE_NotInt" localSheetId="5" hidden="1">#REF!,#REF!,#REF!,#REF!,#REF!,#REF!,#REF!</definedName>
    <definedName name="P2_SCOPE_NotInt" hidden="1">#REF!,#REF!,#REF!,#REF!,#REF!,#REF!,#REF!</definedName>
    <definedName name="P2_SCOPE_PER_PRT" hidden="1">[3]База!$N$14:$N$25,[3]База!$N$27:$N$31,[3]База!$J$27:$K$31,[3]База!$F$27:$H$31,[3]База!$F$33:$H$37</definedName>
    <definedName name="P2_SCOPE_SAVE2" localSheetId="0" hidden="1">#REF!,#REF!,#REF!,#REF!,#REF!,#REF!</definedName>
    <definedName name="P2_SCOPE_SAVE2" localSheetId="5" hidden="1">#REF!,#REF!,#REF!,#REF!,#REF!,#REF!</definedName>
    <definedName name="P2_SCOPE_SAVE2" hidden="1">#REF!,#REF!,#REF!,#REF!,#REF!,#REF!</definedName>
    <definedName name="P2_SCOPE_SV_PRT" localSheetId="0" hidden="1">#REF!,#REF!,#REF!,#REF!,#REF!,#REF!,#REF!</definedName>
    <definedName name="P2_SCOPE_SV_PRT" localSheetId="5" hidden="1">#REF!,#REF!,#REF!,#REF!,#REF!,#REF!,#REF!</definedName>
    <definedName name="P2_SCOPE_SV_PRT" hidden="1">#REF!,#REF!,#REF!,#REF!,#REF!,#REF!,#REF!</definedName>
    <definedName name="P2_SCOPE_TAR_OLD" hidden="1">[4]Свод!$W$8:$W$25,[4]Свод!$W$27:$W$37,[4]Свод!$W$39:$W$51,[4]Свод!$W$53:$W$66,[4]Свод!$W$68:$W$73,[4]Свод!$W$75:$W$89,[4]Свод!$W$91:$W$101</definedName>
    <definedName name="P2_T1?axis?ПРД2?2005" localSheetId="0" hidden="1">#REF!,#REF!,#REF!,#REF!,#REF!,#REF!,#REF!</definedName>
    <definedName name="P2_T1?axis?ПРД2?2005" localSheetId="5" hidden="1">#REF!,#REF!,#REF!,#REF!,#REF!,#REF!,#REF!</definedName>
    <definedName name="P2_T1?axis?ПРД2?2005" hidden="1">#REF!,#REF!,#REF!,#REF!,#REF!,#REF!,#REF!</definedName>
    <definedName name="P2_T1?axis?ПРД2?2006" localSheetId="0" hidden="1">#REF!,#REF!,#REF!,#REF!,#REF!,#REF!,#REF!</definedName>
    <definedName name="P2_T1?axis?ПРД2?2006" localSheetId="5" hidden="1">#REF!,#REF!,#REF!,#REF!,#REF!,#REF!,#REF!</definedName>
    <definedName name="P2_T1?axis?ПРД2?2006" hidden="1">#REF!,#REF!,#REF!,#REF!,#REF!,#REF!,#REF!</definedName>
    <definedName name="P2_T1?Data" localSheetId="0" hidden="1">#REF!,#REF!,#REF!,#REF!,#REF!,#REF!,#REF!</definedName>
    <definedName name="P2_T1?Data" localSheetId="5" hidden="1">#REF!,#REF!,#REF!,#REF!,#REF!,#REF!,#REF!</definedName>
    <definedName name="P2_T1?Data" hidden="1">#REF!,#REF!,#REF!,#REF!,#REF!,#REF!,#REF!</definedName>
    <definedName name="P2_T1?L1.1.1" localSheetId="0" hidden="1">#REF!,#REF!,#REF!,#REF!,#REF!,#REF!,#REF!</definedName>
    <definedName name="P2_T1?L1.1.1" localSheetId="5" hidden="1">#REF!,#REF!,#REF!,#REF!,#REF!,#REF!,#REF!</definedName>
    <definedName name="P2_T1?L1.1.1" hidden="1">#REF!,#REF!,#REF!,#REF!,#REF!,#REF!,#REF!</definedName>
    <definedName name="P2_T1?L1.1.1.1" localSheetId="0" hidden="1">#REF!,#REF!,#REF!,#REF!,#REF!,#REF!,#REF!</definedName>
    <definedName name="P2_T1?L1.1.1.1" localSheetId="5" hidden="1">#REF!,#REF!,#REF!,#REF!,#REF!,#REF!,#REF!</definedName>
    <definedName name="P2_T1?L1.1.1.1" hidden="1">#REF!,#REF!,#REF!,#REF!,#REF!,#REF!,#REF!</definedName>
    <definedName name="P2_T1?L1.1.2" localSheetId="0" hidden="1">#REF!,#REF!,#REF!,#REF!,#REF!,#REF!,#REF!</definedName>
    <definedName name="P2_T1?L1.1.2" localSheetId="5" hidden="1">#REF!,#REF!,#REF!,#REF!,#REF!,#REF!,#REF!</definedName>
    <definedName name="P2_T1?L1.1.2" hidden="1">#REF!,#REF!,#REF!,#REF!,#REF!,#REF!,#REF!</definedName>
    <definedName name="P2_T1?L1.1.2.1" localSheetId="0" hidden="1">#REF!,#REF!,#REF!,#REF!,#REF!,#REF!,#REF!</definedName>
    <definedName name="P2_T1?L1.1.2.1" localSheetId="5" hidden="1">#REF!,#REF!,#REF!,#REF!,#REF!,#REF!,#REF!</definedName>
    <definedName name="P2_T1?L1.1.2.1" hidden="1">#REF!,#REF!,#REF!,#REF!,#REF!,#REF!,#REF!</definedName>
    <definedName name="P2_T1?L1.1.2.1.1" localSheetId="0" hidden="1">#REF!,#REF!,#REF!,#REF!,#REF!,#REF!,#REF!</definedName>
    <definedName name="P2_T1?L1.1.2.1.1" localSheetId="5" hidden="1">#REF!,#REF!,#REF!,#REF!,#REF!,#REF!,#REF!</definedName>
    <definedName name="P2_T1?L1.1.2.1.1" hidden="1">#REF!,#REF!,#REF!,#REF!,#REF!,#REF!,#REF!</definedName>
    <definedName name="P2_T1?L1.1.2.1.2" localSheetId="0" hidden="1">#REF!,#REF!,#REF!,#REF!,#REF!,#REF!,#REF!</definedName>
    <definedName name="P2_T1?L1.1.2.1.2" localSheetId="5" hidden="1">#REF!,#REF!,#REF!,#REF!,#REF!,#REF!,#REF!</definedName>
    <definedName name="P2_T1?L1.1.2.1.2" hidden="1">#REF!,#REF!,#REF!,#REF!,#REF!,#REF!,#REF!</definedName>
    <definedName name="P2_T1?L1.1.2.1.3" localSheetId="0" hidden="1">#REF!,#REF!,#REF!,#REF!,#REF!,#REF!,#REF!</definedName>
    <definedName name="P2_T1?L1.1.2.1.3" localSheetId="5" hidden="1">#REF!,#REF!,#REF!,#REF!,#REF!,#REF!,#REF!</definedName>
    <definedName name="P2_T1?L1.1.2.1.3" hidden="1">#REF!,#REF!,#REF!,#REF!,#REF!,#REF!,#REF!</definedName>
    <definedName name="P2_T1?L1.1.2.2" localSheetId="0" hidden="1">#REF!,#REF!,#REF!,#REF!,#REF!,#REF!,#REF!</definedName>
    <definedName name="P2_T1?L1.1.2.2" localSheetId="5" hidden="1">#REF!,#REF!,#REF!,#REF!,#REF!,#REF!,#REF!</definedName>
    <definedName name="P2_T1?L1.1.2.2" hidden="1">#REF!,#REF!,#REF!,#REF!,#REF!,#REF!,#REF!</definedName>
    <definedName name="P2_T1?L1.1.2.3" localSheetId="0" hidden="1">#REF!,#REF!,#REF!,#REF!,#REF!,#REF!,#REF!</definedName>
    <definedName name="P2_T1?L1.1.2.3" localSheetId="5" hidden="1">#REF!,#REF!,#REF!,#REF!,#REF!,#REF!,#REF!</definedName>
    <definedName name="P2_T1?L1.1.2.3" hidden="1">#REF!,#REF!,#REF!,#REF!,#REF!,#REF!,#REF!</definedName>
    <definedName name="P2_T1?L1.1.2.4" localSheetId="0" hidden="1">#REF!,#REF!,#REF!,#REF!,#REF!,#REF!,#REF!</definedName>
    <definedName name="P2_T1?L1.1.2.4" localSheetId="5" hidden="1">#REF!,#REF!,#REF!,#REF!,#REF!,#REF!,#REF!</definedName>
    <definedName name="P2_T1?L1.1.2.4" hidden="1">#REF!,#REF!,#REF!,#REF!,#REF!,#REF!,#REF!</definedName>
    <definedName name="P2_T1?L1.1.2.5" localSheetId="0" hidden="1">#REF!,#REF!,#REF!,#REF!,#REF!,#REF!,#REF!</definedName>
    <definedName name="P2_T1?L1.1.2.5" localSheetId="5" hidden="1">#REF!,#REF!,#REF!,#REF!,#REF!,#REF!,#REF!</definedName>
    <definedName name="P2_T1?L1.1.2.5" hidden="1">#REF!,#REF!,#REF!,#REF!,#REF!,#REF!,#REF!</definedName>
    <definedName name="P2_T1?L1.1.2.6" localSheetId="0" hidden="1">#REF!,#REF!,#REF!,#REF!,#REF!,#REF!,#REF!</definedName>
    <definedName name="P2_T1?L1.1.2.6" localSheetId="5" hidden="1">#REF!,#REF!,#REF!,#REF!,#REF!,#REF!,#REF!</definedName>
    <definedName name="P2_T1?L1.1.2.6" hidden="1">#REF!,#REF!,#REF!,#REF!,#REF!,#REF!,#REF!</definedName>
    <definedName name="P2_T1?L1.1.2.7" localSheetId="0" hidden="1">#REF!,#REF!,#REF!,#REF!,#REF!,#REF!,#REF!</definedName>
    <definedName name="P2_T1?L1.1.2.7" localSheetId="5" hidden="1">#REF!,#REF!,#REF!,#REF!,#REF!,#REF!,#REF!</definedName>
    <definedName name="P2_T1?L1.1.2.7" hidden="1">#REF!,#REF!,#REF!,#REF!,#REF!,#REF!,#REF!</definedName>
    <definedName name="P2_T1?L1.1.2.7.1" localSheetId="0" hidden="1">#REF!,#REF!,#REF!,#REF!,#REF!,#REF!,#REF!</definedName>
    <definedName name="P2_T1?L1.1.2.7.1" localSheetId="5" hidden="1">#REF!,#REF!,#REF!,#REF!,#REF!,#REF!,#REF!</definedName>
    <definedName name="P2_T1?L1.1.2.7.1" hidden="1">#REF!,#REF!,#REF!,#REF!,#REF!,#REF!,#REF!</definedName>
    <definedName name="P2_T1?M1" localSheetId="0" hidden="1">#REF!,#REF!,#REF!,#REF!,#REF!,#REF!,#REF!,#REF!,#REF!,#REF!,#REF!</definedName>
    <definedName name="P2_T1?M1" localSheetId="5" hidden="1">#REF!,#REF!,#REF!,#REF!,#REF!,#REF!,#REF!,#REF!,#REF!,#REF!,#REF!</definedName>
    <definedName name="P2_T1?M1" hidden="1">#REF!,#REF!,#REF!,#REF!,#REF!,#REF!,#REF!,#REF!,#REF!,#REF!,#REF!</definedName>
    <definedName name="P2_T1?M2" localSheetId="0" hidden="1">#REF!,#REF!,#REF!,#REF!,#REF!,#REF!,#REF!,#REF!,#REF!,#REF!,#REF!</definedName>
    <definedName name="P2_T1?M2" localSheetId="5" hidden="1">#REF!,#REF!,#REF!,#REF!,#REF!,#REF!,#REF!,#REF!,#REF!,#REF!,#REF!</definedName>
    <definedName name="P2_T1?M2" hidden="1">#REF!,#REF!,#REF!,#REF!,#REF!,#REF!,#REF!,#REF!,#REF!,#REF!,#REF!</definedName>
    <definedName name="P2_T1?unit?ГКАЛ" localSheetId="0" hidden="1">#REF!,#REF!,#REF!,#REF!,#REF!,#REF!,#REF!</definedName>
    <definedName name="P2_T1?unit?ГКАЛ" localSheetId="5" hidden="1">#REF!,#REF!,#REF!,#REF!,#REF!,#REF!,#REF!</definedName>
    <definedName name="P2_T1?unit?ГКАЛ" hidden="1">#REF!,#REF!,#REF!,#REF!,#REF!,#REF!,#REF!</definedName>
    <definedName name="P2_T1?unit?РУБ.ГКАЛ" localSheetId="0" hidden="1">#REF!,#REF!,#REF!,#REF!,#REF!,#REF!,#REF!</definedName>
    <definedName name="P2_T1?unit?РУБ.ГКАЛ" localSheetId="5" hidden="1">#REF!,#REF!,#REF!,#REF!,#REF!,#REF!,#REF!</definedName>
    <definedName name="P2_T1?unit?РУБ.ГКАЛ" hidden="1">#REF!,#REF!,#REF!,#REF!,#REF!,#REF!,#REF!</definedName>
    <definedName name="P2_T1?unit?РУБ.ТОНН" localSheetId="0" hidden="1">#REF!,#REF!,#REF!,#REF!,#REF!,#REF!,#REF!,#REF!,#REF!,#REF!,#REF!</definedName>
    <definedName name="P2_T1?unit?РУБ.ТОНН" localSheetId="5" hidden="1">#REF!,#REF!,#REF!,#REF!,#REF!,#REF!,#REF!,#REF!,#REF!,#REF!,#REF!</definedName>
    <definedName name="P2_T1?unit?РУБ.ТОНН" hidden="1">#REF!,#REF!,#REF!,#REF!,#REF!,#REF!,#REF!,#REF!,#REF!,#REF!,#REF!</definedName>
    <definedName name="P2_T1?unit?СТР" localSheetId="0" hidden="1">#REF!,#REF!,#REF!,#REF!,#REF!,#REF!,#REF!</definedName>
    <definedName name="P2_T1?unit?СТР" localSheetId="5" hidden="1">#REF!,#REF!,#REF!,#REF!,#REF!,#REF!,#REF!</definedName>
    <definedName name="P2_T1?unit?СТР" hidden="1">#REF!,#REF!,#REF!,#REF!,#REF!,#REF!,#REF!</definedName>
    <definedName name="P2_T1?unit?ТОНН" localSheetId="0" hidden="1">#REF!,#REF!,#REF!,#REF!,#REF!,#REF!,#REF!,#REF!,#REF!,#REF!,#REF!</definedName>
    <definedName name="P2_T1?unit?ТОНН" localSheetId="5" hidden="1">#REF!,#REF!,#REF!,#REF!,#REF!,#REF!,#REF!,#REF!,#REF!,#REF!,#REF!</definedName>
    <definedName name="P2_T1?unit?ТОНН" hidden="1">#REF!,#REF!,#REF!,#REF!,#REF!,#REF!,#REF!,#REF!,#REF!,#REF!,#REF!</definedName>
    <definedName name="P2_T1?unit?ТРУБ" localSheetId="0" hidden="1">#REF!,#REF!,#REF!,#REF!,#REF!,#REF!,#REF!</definedName>
    <definedName name="P2_T1?unit?ТРУБ" localSheetId="5" hidden="1">#REF!,#REF!,#REF!,#REF!,#REF!,#REF!,#REF!</definedName>
    <definedName name="P2_T1?unit?ТРУБ" hidden="1">#REF!,#REF!,#REF!,#REF!,#REF!,#REF!,#REF!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[3]База!$G$143:$G$145,[3]База!$G$214:$G$217,[3]База!$G$219:$G$224,[3]База!$G$226,[3]База!$G$228,[3]База!$G$230,[3]База!$G$232,[3]База!$G$197:$G$212</definedName>
    <definedName name="P3_SC22" localSheetId="0" hidden="1">#REF!,#REF!,#REF!,#REF!,#REF!,#REF!</definedName>
    <definedName name="P3_SC22" localSheetId="5" hidden="1">#REF!,#REF!,#REF!,#REF!,#REF!,#REF!</definedName>
    <definedName name="P3_SC22" hidden="1">#REF!,#REF!,#REF!,#REF!,#REF!,#REF!</definedName>
    <definedName name="P3_SCOPE_F1_PRT" hidden="1">[3]База!$E$16:$E$17,[3]База!$C$4:$D$4,[3]База!$C$7:$E$10,[3]База!$A$11:$E$11</definedName>
    <definedName name="P3_SCOPE_FULL_LOAD" localSheetId="0" hidden="1">#REF!,#REF!,#REF!,#REF!,#REF!,#REF!</definedName>
    <definedName name="P3_SCOPE_FULL_LOAD" localSheetId="5" hidden="1">#REF!,#REF!,#REF!,#REF!,#REF!,#REF!</definedName>
    <definedName name="P3_SCOPE_FULL_LOAD" hidden="1">#REF!,#REF!,#REF!,#REF!,#REF!,#REF!</definedName>
    <definedName name="P3_SCOPE_IND" localSheetId="0" hidden="1">#REF!,#REF!,#REF!,#REF!,#REF!</definedName>
    <definedName name="P3_SCOPE_IND" localSheetId="5" hidden="1">#REF!,#REF!,#REF!,#REF!,#REF!</definedName>
    <definedName name="P3_SCOPE_IND" hidden="1">#REF!,#REF!,#REF!,#REF!,#REF!</definedName>
    <definedName name="P3_SCOPE_IND2" localSheetId="0" hidden="1">#REF!,#REF!,#REF!,#REF!,#REF!</definedName>
    <definedName name="P3_SCOPE_IND2" localSheetId="5" hidden="1">#REF!,#REF!,#REF!,#REF!,#REF!</definedName>
    <definedName name="P3_SCOPE_IND2" hidden="1">#REF!,#REF!,#REF!,#REF!,#REF!</definedName>
    <definedName name="P3_SCOPE_NOTIND" localSheetId="0" hidden="1">#REF!,#REF!,#REF!,#REF!,#REF!,#REF!,#REF!</definedName>
    <definedName name="P3_SCOPE_NOTIND" localSheetId="5" hidden="1">#REF!,#REF!,#REF!,#REF!,#REF!,#REF!,#REF!</definedName>
    <definedName name="P3_SCOPE_NOTIND" hidden="1">#REF!,#REF!,#REF!,#REF!,#REF!,#REF!,#REF!</definedName>
    <definedName name="P3_SCOPE_NotInd2" localSheetId="0" hidden="1">#REF!,#REF!,#REF!,#REF!,#REF!,#REF!,#REF!</definedName>
    <definedName name="P3_SCOPE_NotInd2" localSheetId="5" hidden="1">#REF!,#REF!,#REF!,#REF!,#REF!,#REF!,#REF!</definedName>
    <definedName name="P3_SCOPE_NotInd2" hidden="1">#REF!,#REF!,#REF!,#REF!,#REF!,#REF!,#REF!</definedName>
    <definedName name="P3_SCOPE_NotInt" localSheetId="0" hidden="1">#REF!,#REF!,#REF!,#REF!,#REF!,#REF!</definedName>
    <definedName name="P3_SCOPE_NotInt" localSheetId="5" hidden="1">#REF!,#REF!,#REF!,#REF!,#REF!,#REF!</definedName>
    <definedName name="P3_SCOPE_NotInt" hidden="1">#REF!,#REF!,#REF!,#REF!,#REF!,#REF!</definedName>
    <definedName name="P3_SCOPE_PER_PRT" hidden="1">[3]База!$J$33:$K$37,[3]База!$N$33:$N$37,[3]База!$F$39:$H$43,[3]База!$J$39:$K$43,[3]База!$N$39:$N$43</definedName>
    <definedName name="P3_SCOPE_SV_PRT" localSheetId="0" hidden="1">#REF!,#REF!,#REF!,#REF!,#REF!,#REF!,#REF!</definedName>
    <definedName name="P3_SCOPE_SV_PRT" localSheetId="5" hidden="1">#REF!,#REF!,#REF!,#REF!,#REF!,#REF!,#REF!</definedName>
    <definedName name="P3_SCOPE_SV_PRT" hidden="1">#REF!,#REF!,#REF!,#REF!,#REF!,#REF!,#REF!</definedName>
    <definedName name="P3_T1?axis?ПРД2?2005" localSheetId="0" hidden="1">#REF!,#REF!,#REF!,#REF!,#REF!,#REF!,#REF!</definedName>
    <definedName name="P3_T1?axis?ПРД2?2005" localSheetId="5" hidden="1">#REF!,#REF!,#REF!,#REF!,#REF!,#REF!,#REF!</definedName>
    <definedName name="P3_T1?axis?ПРД2?2005" hidden="1">#REF!,#REF!,#REF!,#REF!,#REF!,#REF!,#REF!</definedName>
    <definedName name="P3_T1?axis?ПРД2?2006" localSheetId="0" hidden="1">#REF!,#REF!,#REF!,#REF!,#REF!,#REF!,#REF!</definedName>
    <definedName name="P3_T1?axis?ПРД2?2006" localSheetId="5" hidden="1">#REF!,#REF!,#REF!,#REF!,#REF!,#REF!,#REF!</definedName>
    <definedName name="P3_T1?axis?ПРД2?2006" hidden="1">#REF!,#REF!,#REF!,#REF!,#REF!,#REF!,#REF!</definedName>
    <definedName name="P3_T1?Data" localSheetId="0" hidden="1">#REF!,#REF!,#REF!,#REF!,#REF!,#REF!,#REF!</definedName>
    <definedName name="P3_T1?Data" localSheetId="5" hidden="1">#REF!,#REF!,#REF!,#REF!,#REF!,#REF!,#REF!</definedName>
    <definedName name="P3_T1?Data" hidden="1">#REF!,#REF!,#REF!,#REF!,#REF!,#REF!,#REF!</definedName>
    <definedName name="P3_T1?L1.1.1" localSheetId="0" hidden="1">#REF!,#REF!,#REF!,#REF!,#REF!,#REF!,#REF!</definedName>
    <definedName name="P3_T1?L1.1.1" localSheetId="5" hidden="1">#REF!,#REF!,#REF!,#REF!,#REF!,#REF!,#REF!</definedName>
    <definedName name="P3_T1?L1.1.1" hidden="1">#REF!,#REF!,#REF!,#REF!,#REF!,#REF!,#REF!</definedName>
    <definedName name="P3_T1?L1.1.1.1" localSheetId="0" hidden="1">#REF!,#REF!,#REF!,#REF!,#REF!,#REF!,#REF!</definedName>
    <definedName name="P3_T1?L1.1.1.1" localSheetId="5" hidden="1">#REF!,#REF!,#REF!,#REF!,#REF!,#REF!,#REF!</definedName>
    <definedName name="P3_T1?L1.1.1.1" hidden="1">#REF!,#REF!,#REF!,#REF!,#REF!,#REF!,#REF!</definedName>
    <definedName name="P3_T1?L1.1.2" localSheetId="0" hidden="1">#REF!,#REF!,#REF!,#REF!,#REF!,#REF!,#REF!,т1!P1_T1?L1.1.2</definedName>
    <definedName name="P3_T1?L1.1.2" localSheetId="5" hidden="1">#REF!,#REF!,#REF!,#REF!,#REF!,#REF!,#REF!,'т6 (3)'!P1_T1?L1.1.2</definedName>
    <definedName name="P3_T1?L1.1.2" hidden="1">#REF!,#REF!,#REF!,#REF!,#REF!,#REF!,#REF!,P1_T1?L1.1.2</definedName>
    <definedName name="P3_T1?L1.1.2.1" localSheetId="0" hidden="1">#REF!,#REF!,#REF!,#REF!,#REF!,#REF!,#REF!</definedName>
    <definedName name="P3_T1?L1.1.2.1" localSheetId="5" hidden="1">#REF!,#REF!,#REF!,#REF!,#REF!,#REF!,#REF!</definedName>
    <definedName name="P3_T1?L1.1.2.1" hidden="1">#REF!,#REF!,#REF!,#REF!,#REF!,#REF!,#REF!</definedName>
    <definedName name="P3_T1?L1.1.2.1.1" localSheetId="0" hidden="1">#REF!,#REF!,#REF!,#REF!,#REF!,#REF!,#REF!</definedName>
    <definedName name="P3_T1?L1.1.2.1.1" localSheetId="5" hidden="1">#REF!,#REF!,#REF!,#REF!,#REF!,#REF!,#REF!</definedName>
    <definedName name="P3_T1?L1.1.2.1.1" hidden="1">#REF!,#REF!,#REF!,#REF!,#REF!,#REF!,#REF!</definedName>
    <definedName name="P3_T1?L1.1.2.1.2" localSheetId="0" hidden="1">#REF!,#REF!,#REF!,#REF!,#REF!,#REF!,#REF!</definedName>
    <definedName name="P3_T1?L1.1.2.1.2" localSheetId="5" hidden="1">#REF!,#REF!,#REF!,#REF!,#REF!,#REF!,#REF!</definedName>
    <definedName name="P3_T1?L1.1.2.1.2" hidden="1">#REF!,#REF!,#REF!,#REF!,#REF!,#REF!,#REF!</definedName>
    <definedName name="P3_T1?L1.1.2.1.3" localSheetId="0" hidden="1">#REF!,#REF!,#REF!,#REF!,#REF!,#REF!,#REF!</definedName>
    <definedName name="P3_T1?L1.1.2.1.3" localSheetId="5" hidden="1">#REF!,#REF!,#REF!,#REF!,#REF!,#REF!,#REF!</definedName>
    <definedName name="P3_T1?L1.1.2.1.3" hidden="1">#REF!,#REF!,#REF!,#REF!,#REF!,#REF!,#REF!</definedName>
    <definedName name="P3_T1?L1.1.2.2" localSheetId="0" hidden="1">#REF!,#REF!,#REF!,#REF!,#REF!,#REF!,#REF!</definedName>
    <definedName name="P3_T1?L1.1.2.2" localSheetId="5" hidden="1">#REF!,#REF!,#REF!,#REF!,#REF!,#REF!,#REF!</definedName>
    <definedName name="P3_T1?L1.1.2.2" hidden="1">#REF!,#REF!,#REF!,#REF!,#REF!,#REF!,#REF!</definedName>
    <definedName name="P3_T1?L1.1.2.3" localSheetId="0" hidden="1">#REF!,#REF!,#REF!,#REF!,#REF!,#REF!,#REF!</definedName>
    <definedName name="P3_T1?L1.1.2.3" localSheetId="5" hidden="1">#REF!,#REF!,#REF!,#REF!,#REF!,#REF!,#REF!</definedName>
    <definedName name="P3_T1?L1.1.2.3" hidden="1">#REF!,#REF!,#REF!,#REF!,#REF!,#REF!,#REF!</definedName>
    <definedName name="P3_T1?L1.1.2.4" localSheetId="0" hidden="1">#REF!,#REF!,#REF!,#REF!,#REF!,#REF!,#REF!</definedName>
    <definedName name="P3_T1?L1.1.2.4" localSheetId="5" hidden="1">#REF!,#REF!,#REF!,#REF!,#REF!,#REF!,#REF!</definedName>
    <definedName name="P3_T1?L1.1.2.4" hidden="1">#REF!,#REF!,#REF!,#REF!,#REF!,#REF!,#REF!</definedName>
    <definedName name="P3_T1?L1.1.2.5" localSheetId="0" hidden="1">#REF!,#REF!,#REF!,#REF!,#REF!,#REF!,#REF!</definedName>
    <definedName name="P3_T1?L1.1.2.5" localSheetId="5" hidden="1">#REF!,#REF!,#REF!,#REF!,#REF!,#REF!,#REF!</definedName>
    <definedName name="P3_T1?L1.1.2.5" hidden="1">#REF!,#REF!,#REF!,#REF!,#REF!,#REF!,#REF!</definedName>
    <definedName name="P3_T1?L1.1.2.6" localSheetId="0" hidden="1">#REF!,#REF!,#REF!,#REF!,#REF!,#REF!,#REF!</definedName>
    <definedName name="P3_T1?L1.1.2.6" localSheetId="5" hidden="1">#REF!,#REF!,#REF!,#REF!,#REF!,#REF!,#REF!</definedName>
    <definedName name="P3_T1?L1.1.2.6" hidden="1">#REF!,#REF!,#REF!,#REF!,#REF!,#REF!,#REF!</definedName>
    <definedName name="P3_T1?L1.1.2.7" localSheetId="0" hidden="1">#REF!,#REF!,#REF!,#REF!,#REF!,#REF!,#REF!</definedName>
    <definedName name="P3_T1?L1.1.2.7" localSheetId="5" hidden="1">#REF!,#REF!,#REF!,#REF!,#REF!,#REF!,#REF!</definedName>
    <definedName name="P3_T1?L1.1.2.7" hidden="1">#REF!,#REF!,#REF!,#REF!,#REF!,#REF!,#REF!</definedName>
    <definedName name="P3_T1?L1.1.2.7.1" localSheetId="0" hidden="1">#REF!,#REF!,#REF!,#REF!,#REF!,#REF!,#REF!</definedName>
    <definedName name="P3_T1?L1.1.2.7.1" localSheetId="5" hidden="1">#REF!,#REF!,#REF!,#REF!,#REF!,#REF!,#REF!</definedName>
    <definedName name="P3_T1?L1.1.2.7.1" hidden="1">#REF!,#REF!,#REF!,#REF!,#REF!,#REF!,#REF!</definedName>
    <definedName name="P3_T1?M1" localSheetId="0" hidden="1">#REF!,#REF!,#REF!,#REF!,#REF!,#REF!,#REF!,#REF!,#REF!,#REF!,#REF!</definedName>
    <definedName name="P3_T1?M1" localSheetId="5" hidden="1">#REF!,#REF!,#REF!,#REF!,#REF!,#REF!,#REF!,#REF!,#REF!,#REF!,#REF!</definedName>
    <definedName name="P3_T1?M1" hidden="1">#REF!,#REF!,#REF!,#REF!,#REF!,#REF!,#REF!,#REF!,#REF!,#REF!,#REF!</definedName>
    <definedName name="P3_T1?M2" localSheetId="0" hidden="1">#REF!,#REF!,#REF!,#REF!,#REF!,#REF!,#REF!,#REF!,#REF!,#REF!,#REF!</definedName>
    <definedName name="P3_T1?M2" localSheetId="5" hidden="1">#REF!,#REF!,#REF!,#REF!,#REF!,#REF!,#REF!,#REF!,#REF!,#REF!,#REF!</definedName>
    <definedName name="P3_T1?M2" hidden="1">#REF!,#REF!,#REF!,#REF!,#REF!,#REF!,#REF!,#REF!,#REF!,#REF!,#REF!</definedName>
    <definedName name="P3_T1?unit?ГКАЛ" localSheetId="0" hidden="1">#REF!,#REF!,#REF!,#REF!,#REF!,#REF!,#REF!</definedName>
    <definedName name="P3_T1?unit?ГКАЛ" localSheetId="5" hidden="1">#REF!,#REF!,#REF!,#REF!,#REF!,#REF!,#REF!</definedName>
    <definedName name="P3_T1?unit?ГКАЛ" hidden="1">#REF!,#REF!,#REF!,#REF!,#REF!,#REF!,#REF!</definedName>
    <definedName name="P3_T1?unit?РУБ.ГКАЛ" localSheetId="0" hidden="1">#REF!,#REF!,#REF!,#REF!,#REF!,#REF!,#REF!</definedName>
    <definedName name="P3_T1?unit?РУБ.ГКАЛ" localSheetId="5" hidden="1">#REF!,#REF!,#REF!,#REF!,#REF!,#REF!,#REF!</definedName>
    <definedName name="P3_T1?unit?РУБ.ГКАЛ" hidden="1">#REF!,#REF!,#REF!,#REF!,#REF!,#REF!,#REF!</definedName>
    <definedName name="P3_T1?unit?РУБ.ТОНН" localSheetId="0" hidden="1">#REF!,#REF!,#REF!,#REF!,#REF!,#REF!,#REF!,#REF!,#REF!,#REF!,#REF!</definedName>
    <definedName name="P3_T1?unit?РУБ.ТОНН" localSheetId="5" hidden="1">#REF!,#REF!,#REF!,#REF!,#REF!,#REF!,#REF!,#REF!,#REF!,#REF!,#REF!</definedName>
    <definedName name="P3_T1?unit?РУБ.ТОНН" hidden="1">#REF!,#REF!,#REF!,#REF!,#REF!,#REF!,#REF!,#REF!,#REF!,#REF!,#REF!</definedName>
    <definedName name="P3_T1?unit?СТР" localSheetId="0" hidden="1">#REF!,#REF!,#REF!,#REF!,#REF!,#REF!,#REF!</definedName>
    <definedName name="P3_T1?unit?СТР" localSheetId="5" hidden="1">#REF!,#REF!,#REF!,#REF!,#REF!,#REF!,#REF!</definedName>
    <definedName name="P3_T1?unit?СТР" hidden="1">#REF!,#REF!,#REF!,#REF!,#REF!,#REF!,#REF!</definedName>
    <definedName name="P3_T1?unit?ТОНН" localSheetId="0" hidden="1">#REF!,#REF!,#REF!,#REF!,#REF!,#REF!,#REF!,#REF!,#REF!,#REF!,#REF!</definedName>
    <definedName name="P3_T1?unit?ТОНН" localSheetId="5" hidden="1">#REF!,#REF!,#REF!,#REF!,#REF!,#REF!,#REF!,#REF!,#REF!,#REF!,#REF!</definedName>
    <definedName name="P3_T1?unit?ТОНН" hidden="1">#REF!,#REF!,#REF!,#REF!,#REF!,#REF!,#REF!,#REF!,#REF!,#REF!,#REF!</definedName>
    <definedName name="P3_T1?unit?ТРУБ" localSheetId="0" hidden="1">#REF!,#REF!,#REF!,#REF!,#REF!,#REF!,#REF!</definedName>
    <definedName name="P3_T1?unit?ТРУБ" localSheetId="5" hidden="1">#REF!,#REF!,#REF!,#REF!,#REF!,#REF!,#REF!</definedName>
    <definedName name="P3_T1?unit?ТРУБ" hidden="1">#REF!,#REF!,#REF!,#REF!,#REF!,#REF!,#REF!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[3]База!$G$70:$G$75,[3]База!$G$77:$G$78,[3]База!$G$80:$G$83,[3]База!$G$85,[3]База!$G$87:$G$91,[3]База!$G$93,[3]База!$G$95:$G$97,[3]База!$G$52:$G$68</definedName>
    <definedName name="P4_SCOPE_F1_PRT" hidden="1">[3]База!$C$13:$E$13,[3]База!$A$14:$E$14,[3]База!$C$23:$C$50,[3]База!$C$54:$C$95</definedName>
    <definedName name="P4_SCOPE_FULL_LOAD" localSheetId="0" hidden="1">#REF!,#REF!,#REF!,#REF!,#REF!,#REF!</definedName>
    <definedName name="P4_SCOPE_FULL_LOAD" localSheetId="5" hidden="1">#REF!,#REF!,#REF!,#REF!,#REF!,#REF!</definedName>
    <definedName name="P4_SCOPE_FULL_LOAD" hidden="1">#REF!,#REF!,#REF!,#REF!,#REF!,#REF!</definedName>
    <definedName name="P4_SCOPE_IND" localSheetId="0" hidden="1">#REF!,#REF!,#REF!,#REF!,#REF!</definedName>
    <definedName name="P4_SCOPE_IND" localSheetId="5" hidden="1">#REF!,#REF!,#REF!,#REF!,#REF!</definedName>
    <definedName name="P4_SCOPE_IND" hidden="1">#REF!,#REF!,#REF!,#REF!,#REF!</definedName>
    <definedName name="P4_SCOPE_IND2" localSheetId="0" hidden="1">#REF!,#REF!,#REF!,#REF!,#REF!,#REF!</definedName>
    <definedName name="P4_SCOPE_IND2" localSheetId="5" hidden="1">#REF!,#REF!,#REF!,#REF!,#REF!,#REF!</definedName>
    <definedName name="P4_SCOPE_IND2" hidden="1">#REF!,#REF!,#REF!,#REF!,#REF!,#REF!</definedName>
    <definedName name="P4_SCOPE_NOTIND" localSheetId="0" hidden="1">#REF!,#REF!,#REF!,#REF!,#REF!,#REF!,#REF!</definedName>
    <definedName name="P4_SCOPE_NOTIND" localSheetId="5" hidden="1">#REF!,#REF!,#REF!,#REF!,#REF!,#REF!,#REF!</definedName>
    <definedName name="P4_SCOPE_NOTIND" hidden="1">#REF!,#REF!,#REF!,#REF!,#REF!,#REF!,#REF!</definedName>
    <definedName name="P4_SCOPE_NotInd2" localSheetId="0" hidden="1">#REF!,#REF!,#REF!,#REF!,#REF!,#REF!,#REF!</definedName>
    <definedName name="P4_SCOPE_NotInd2" localSheetId="5" hidden="1">#REF!,#REF!,#REF!,#REF!,#REF!,#REF!,#REF!</definedName>
    <definedName name="P4_SCOPE_NotInd2" hidden="1">#REF!,#REF!,#REF!,#REF!,#REF!,#REF!,#REF!</definedName>
    <definedName name="P4_SCOPE_PER_PRT" hidden="1">[3]База!$F$45:$H$49,[3]База!$J$45:$K$49,[3]База!$N$45:$N$49,[3]База!$F$53:$G$64,[3]База!$H$54:$H$58</definedName>
    <definedName name="P4_T1?Data" localSheetId="0" hidden="1">#REF!,#REF!,#REF!,#REF!,#REF!,#REF!,#REF!</definedName>
    <definedName name="P4_T1?Data" localSheetId="5" hidden="1">#REF!,#REF!,#REF!,#REF!,#REF!,#REF!,#REF!</definedName>
    <definedName name="P4_T1?Data" hidden="1">#REF!,#REF!,#REF!,#REF!,#REF!,#REF!,#REF!</definedName>
    <definedName name="P4_T1?unit?ГКАЛ" localSheetId="0" hidden="1">#REF!,#REF!,#REF!,#REF!,#REF!,#REF!,#REF!</definedName>
    <definedName name="P4_T1?unit?ГКАЛ" localSheetId="5" hidden="1">#REF!,#REF!,#REF!,#REF!,#REF!,#REF!,#REF!</definedName>
    <definedName name="P4_T1?unit?ГКАЛ" hidden="1">#REF!,#REF!,#REF!,#REF!,#REF!,#REF!,#REF!</definedName>
    <definedName name="P4_T1?unit?РУБ.ГКАЛ" localSheetId="0" hidden="1">#REF!,#REF!,#REF!,#REF!,#REF!,#REF!,#REF!</definedName>
    <definedName name="P4_T1?unit?РУБ.ГКАЛ" localSheetId="5" hidden="1">#REF!,#REF!,#REF!,#REF!,#REF!,#REF!,#REF!</definedName>
    <definedName name="P4_T1?unit?РУБ.ГКАЛ" hidden="1">#REF!,#REF!,#REF!,#REF!,#REF!,#REF!,#REF!</definedName>
    <definedName name="P4_T1?unit?РУБ.ТОНН" localSheetId="0" hidden="1">#REF!,#REF!,#REF!,#REF!,#REF!,#REF!,#REF!,#REF!,#REF!,#REF!,#REF!</definedName>
    <definedName name="P4_T1?unit?РУБ.ТОНН" localSheetId="5" hidden="1">#REF!,#REF!,#REF!,#REF!,#REF!,#REF!,#REF!,#REF!,#REF!,#REF!,#REF!</definedName>
    <definedName name="P4_T1?unit?РУБ.ТОНН" hidden="1">#REF!,#REF!,#REF!,#REF!,#REF!,#REF!,#REF!,#REF!,#REF!,#REF!,#REF!</definedName>
    <definedName name="P4_T1?unit?СТР" localSheetId="0" hidden="1">#REF!,#REF!,#REF!,#REF!,#REF!,#REF!,#REF!</definedName>
    <definedName name="P4_T1?unit?СТР" localSheetId="5" hidden="1">#REF!,#REF!,#REF!,#REF!,#REF!,#REF!,#REF!</definedName>
    <definedName name="P4_T1?unit?СТР" hidden="1">#REF!,#REF!,#REF!,#REF!,#REF!,#REF!,#REF!</definedName>
    <definedName name="P4_T1?unit?ТОНН" localSheetId="0" hidden="1">#REF!,#REF!,#REF!,#REF!,#REF!,#REF!,#REF!,#REF!,#REF!,#REF!,#REF!</definedName>
    <definedName name="P4_T1?unit?ТОНН" localSheetId="5" hidden="1">#REF!,#REF!,#REF!,#REF!,#REF!,#REF!,#REF!,#REF!,#REF!,#REF!,#REF!</definedName>
    <definedName name="P4_T1?unit?ТОНН" hidden="1">#REF!,#REF!,#REF!,#REF!,#REF!,#REF!,#REF!,#REF!,#REF!,#REF!,#REF!</definedName>
    <definedName name="P4_T1?unit?ТРУБ" localSheetId="0" hidden="1">#REF!,#REF!,#REF!,#REF!,#REF!,#REF!,#REF!</definedName>
    <definedName name="P4_T1?unit?ТРУБ" localSheetId="5" hidden="1">#REF!,#REF!,#REF!,#REF!,#REF!,#REF!,#REF!</definedName>
    <definedName name="P4_T1?unit?ТРУБ" hidden="1">#REF!,#REF!,#REF!,#REF!,#REF!,#REF!,#REF!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5_SCOPE_FULL_LOAD" localSheetId="0" hidden="1">#REF!,#REF!,#REF!,#REF!,#REF!,#REF!</definedName>
    <definedName name="P5_SCOPE_FULL_LOAD" localSheetId="5" hidden="1">#REF!,#REF!,#REF!,#REF!,#REF!,#REF!</definedName>
    <definedName name="P5_SCOPE_FULL_LOAD" hidden="1">#REF!,#REF!,#REF!,#REF!,#REF!,#REF!</definedName>
    <definedName name="P5_SCOPE_NOTIND" localSheetId="0" hidden="1">#REF!,#REF!,#REF!,#REF!,#REF!,#REF!,#REF!</definedName>
    <definedName name="P5_SCOPE_NOTIND" localSheetId="5" hidden="1">#REF!,#REF!,#REF!,#REF!,#REF!,#REF!,#REF!</definedName>
    <definedName name="P5_SCOPE_NOTIND" hidden="1">#REF!,#REF!,#REF!,#REF!,#REF!,#REF!,#REF!</definedName>
    <definedName name="P5_SCOPE_NotInd2" localSheetId="0" hidden="1">#REF!,#REF!,#REF!,#REF!,#REF!,#REF!,#REF!</definedName>
    <definedName name="P5_SCOPE_NotInd2" localSheetId="5" hidden="1">#REF!,#REF!,#REF!,#REF!,#REF!,#REF!,#REF!</definedName>
    <definedName name="P5_SCOPE_NotInd2" hidden="1">#REF!,#REF!,#REF!,#REF!,#REF!,#REF!,#REF!</definedName>
    <definedName name="P5_SCOPE_PER_PRT" hidden="1">[3]База!$H$60:$H$64,[3]База!$J$53:$J$64,[3]База!$K$54:$K$58,[3]База!$K$60:$K$64,[3]База!$N$53:$N$64</definedName>
    <definedName name="P5_T1?Data" localSheetId="0" hidden="1">#REF!,#REF!,#REF!,#REF!,#REF!,#REF!,#REF!</definedName>
    <definedName name="P5_T1?Data" localSheetId="5" hidden="1">#REF!,#REF!,#REF!,#REF!,#REF!,#REF!,#REF!</definedName>
    <definedName name="P5_T1?Data" hidden="1">#REF!,#REF!,#REF!,#REF!,#REF!,#REF!,#REF!</definedName>
    <definedName name="P5_T1?unit?ГКАЛ" localSheetId="0" hidden="1">#REF!,#REF!,#REF!,#REF!,#REF!,#REF!,#REF!</definedName>
    <definedName name="P5_T1?unit?ГКАЛ" localSheetId="5" hidden="1">#REF!,#REF!,#REF!,#REF!,#REF!,#REF!,#REF!</definedName>
    <definedName name="P5_T1?unit?ГКАЛ" hidden="1">#REF!,#REF!,#REF!,#REF!,#REF!,#REF!,#REF!</definedName>
    <definedName name="P5_T1?unit?РУБ.ГКАЛ" localSheetId="0" hidden="1">#REF!,#REF!,#REF!,#REF!,#REF!,#REF!,#REF!</definedName>
    <definedName name="P5_T1?unit?РУБ.ГКАЛ" localSheetId="5" hidden="1">#REF!,#REF!,#REF!,#REF!,#REF!,#REF!,#REF!</definedName>
    <definedName name="P5_T1?unit?РУБ.ГКАЛ" hidden="1">#REF!,#REF!,#REF!,#REF!,#REF!,#REF!,#REF!</definedName>
    <definedName name="P5_T1?unit?РУБ.ТОНН" localSheetId="0" hidden="1">#REF!,#REF!,#REF!,#REF!,#REF!,#REF!,т1!P1_T1?unit?РУБ.ТОНН,т1!P2_T1?unit?РУБ.ТОНН,т1!P3_T1?unit?РУБ.ТОНН</definedName>
    <definedName name="P5_T1?unit?РУБ.ТОНН" localSheetId="5" hidden="1">#REF!,#REF!,#REF!,#REF!,#REF!,#REF!,'т6 (3)'!P1_T1?unit?РУБ.ТОНН,'т6 (3)'!P2_T1?unit?РУБ.ТОНН,'т6 (3)'!P3_T1?unit?РУБ.ТОНН</definedName>
    <definedName name="P5_T1?unit?РУБ.ТОНН" hidden="1">#REF!,#REF!,#REF!,#REF!,#REF!,#REF!,P1_T1?unit?РУБ.ТОНН,P2_T1?unit?РУБ.ТОНН,P3_T1?unit?РУБ.ТОНН</definedName>
    <definedName name="P5_T1?unit?СТР" localSheetId="0" hidden="1">#REF!,#REF!,#REF!,#REF!,#REF!,#REF!,#REF!</definedName>
    <definedName name="P5_T1?unit?СТР" localSheetId="5" hidden="1">#REF!,#REF!,#REF!,#REF!,#REF!,#REF!,#REF!</definedName>
    <definedName name="P5_T1?unit?СТР" hidden="1">#REF!,#REF!,#REF!,#REF!,#REF!,#REF!,#REF!</definedName>
    <definedName name="P5_T1?unit?ТРУБ" localSheetId="0" hidden="1">#REF!,#REF!,#REF!,#REF!,#REF!,#REF!,#REF!</definedName>
    <definedName name="P5_T1?unit?ТРУБ" localSheetId="5" hidden="1">#REF!,#REF!,#REF!,#REF!,#REF!,#REF!,#REF!</definedName>
    <definedName name="P5_T1?unit?ТРУБ" hidden="1">#REF!,#REF!,#REF!,#REF!,#REF!,#REF!,#REF!</definedName>
    <definedName name="P5_T1_Protect" hidden="1">[5]перекрестка!$N$30:$N$34,[5]перекрестка!$N$36:$N$40,[5]перекрестка!$N$42:$N$46,[5]перекрестка!$N$49:$N$60,[5]перекрестка!$N$62:$N$66</definedName>
    <definedName name="P6_SCOPE_FULL_LOAD" localSheetId="0" hidden="1">#REF!,#REF!,#REF!,#REF!,#REF!,#REF!</definedName>
    <definedName name="P6_SCOPE_FULL_LOAD" localSheetId="5" hidden="1">#REF!,#REF!,#REF!,#REF!,#REF!,#REF!</definedName>
    <definedName name="P6_SCOPE_FULL_LOAD" hidden="1">#REF!,#REF!,#REF!,#REF!,#REF!,#REF!</definedName>
    <definedName name="P6_SCOPE_NOTIND" localSheetId="0" hidden="1">#REF!,#REF!,#REF!,#REF!,#REF!,#REF!,#REF!</definedName>
    <definedName name="P6_SCOPE_NOTIND" localSheetId="5" hidden="1">#REF!,#REF!,#REF!,#REF!,#REF!,#REF!,#REF!</definedName>
    <definedName name="P6_SCOPE_NOTIND" hidden="1">#REF!,#REF!,#REF!,#REF!,#REF!,#REF!,#REF!</definedName>
    <definedName name="P6_SCOPE_NotInd2" localSheetId="0" hidden="1">#REF!,#REF!,#REF!,#REF!,#REF!,#REF!,#REF!</definedName>
    <definedName name="P6_SCOPE_NotInd2" localSheetId="5" hidden="1">#REF!,#REF!,#REF!,#REF!,#REF!,#REF!,#REF!</definedName>
    <definedName name="P6_SCOPE_NotInd2" hidden="1">#REF!,#REF!,#REF!,#REF!,#REF!,#REF!,#REF!</definedName>
    <definedName name="P6_SCOPE_PER_PRT" hidden="1">[3]База!$F$66:$H$70,[3]База!$J$66:$K$70,[3]База!$N$66:$N$70,[3]База!$F$72:$H$76,[3]База!$J$72:$K$76</definedName>
    <definedName name="P6_T1?Data" localSheetId="0" hidden="1">#REF!,#REF!,#REF!,#REF!,#REF!,#REF!,#REF!</definedName>
    <definedName name="P6_T1?Data" localSheetId="5" hidden="1">#REF!,#REF!,#REF!,#REF!,#REF!,#REF!,#REF!</definedName>
    <definedName name="P6_T1?Data" hidden="1">#REF!,#REF!,#REF!,#REF!,#REF!,#REF!,#REF!</definedName>
    <definedName name="P6_T1?unit?ГКАЛ" localSheetId="0" hidden="1">#REF!,#REF!,#REF!,#REF!,#REF!,#REF!,#REF!</definedName>
    <definedName name="P6_T1?unit?ГКАЛ" localSheetId="5" hidden="1">#REF!,#REF!,#REF!,#REF!,#REF!,#REF!,#REF!</definedName>
    <definedName name="P6_T1?unit?ГКАЛ" hidden="1">#REF!,#REF!,#REF!,#REF!,#REF!,#REF!,#REF!</definedName>
    <definedName name="P6_T1?unit?РУБ.ГКАЛ" localSheetId="0" hidden="1">#REF!,#REF!,#REF!,#REF!,#REF!,#REF!,#REF!</definedName>
    <definedName name="P6_T1?unit?РУБ.ГКАЛ" localSheetId="5" hidden="1">#REF!,#REF!,#REF!,#REF!,#REF!,#REF!,#REF!</definedName>
    <definedName name="P6_T1?unit?РУБ.ГКАЛ" hidden="1">#REF!,#REF!,#REF!,#REF!,#REF!,#REF!,#REF!</definedName>
    <definedName name="P6_T1?unit?СТР" localSheetId="0" hidden="1">#REF!,#REF!,#REF!,#REF!,#REF!,#REF!,#REF!,т1!P1_T1?unit?СТР</definedName>
    <definedName name="P6_T1?unit?СТР" localSheetId="5" hidden="1">#REF!,#REF!,#REF!,#REF!,#REF!,#REF!,#REF!,'т6 (3)'!P1_T1?unit?СТР</definedName>
    <definedName name="P6_T1?unit?СТР" hidden="1">#REF!,#REF!,#REF!,#REF!,#REF!,#REF!,#REF!,P1_T1?unit?СТР</definedName>
    <definedName name="P6_T1?unit?ТРУБ" localSheetId="0" hidden="1">#REF!,#REF!,#REF!,#REF!,#REF!,#REF!,#REF!</definedName>
    <definedName name="P6_T1?unit?ТРУБ" localSheetId="5" hidden="1">#REF!,#REF!,#REF!,#REF!,#REF!,#REF!,#REF!</definedName>
    <definedName name="P6_T1?unit?ТРУБ" hidden="1">#REF!,#REF!,#REF!,#REF!,#REF!,#REF!,#REF!</definedName>
    <definedName name="P6_T1_Protect" hidden="1">[5]перекрестка!$N$68:$N$72,[5]перекрестка!$N$74:$N$78,[5]перекрестка!$N$80:$N$84,[5]перекрестка!$N$89:$N$100,[5]перекрестка!$N$102:$N$106</definedName>
    <definedName name="P7_SCOPE_FULL_LOAD" localSheetId="0" hidden="1">#REF!,#REF!,#REF!,#REF!,#REF!,#REF!</definedName>
    <definedName name="P7_SCOPE_FULL_LOAD" localSheetId="5" hidden="1">#REF!,#REF!,#REF!,#REF!,#REF!,#REF!</definedName>
    <definedName name="P7_SCOPE_FULL_LOAD" hidden="1">#REF!,#REF!,#REF!,#REF!,#REF!,#REF!</definedName>
    <definedName name="P7_SCOPE_NOTIND" localSheetId="0" hidden="1">#REF!,#REF!,#REF!,#REF!,#REF!,#REF!</definedName>
    <definedName name="P7_SCOPE_NOTIND" localSheetId="5" hidden="1">#REF!,#REF!,#REF!,#REF!,#REF!,#REF!</definedName>
    <definedName name="P7_SCOPE_NOTIND" hidden="1">#REF!,#REF!,#REF!,#REF!,#REF!,#REF!</definedName>
    <definedName name="P7_SCOPE_NotInd2" localSheetId="0" hidden="1">#REF!,#REF!,#REF!,#REF!,#REF!,т1!P1_SCOPE_NotInd2,т1!P2_SCOPE_NotInd2,т1!P3_SCOPE_NotInd2</definedName>
    <definedName name="P7_SCOPE_NotInd2" localSheetId="5" hidden="1">#REF!,#REF!,#REF!,#REF!,#REF!,'т6 (3)'!P1_SCOPE_NotInd2,'т6 (3)'!P2_SCOPE_NotInd2,'т6 (3)'!P3_SCOPE_NotInd2</definedName>
    <definedName name="P7_SCOPE_NotInd2" hidden="1">#REF!,#REF!,#REF!,#REF!,#REF!,P1_SCOPE_NotInd2,P2_SCOPE_NotInd2,P3_SCOPE_NotInd2</definedName>
    <definedName name="P7_SCOPE_PER_PRT" hidden="1">[3]База!$N$72:$N$76,[3]База!$F$78:$H$82,[3]База!$J$78:$K$82,[3]База!$N$78:$N$82,[3]База!$F$84:$H$88</definedName>
    <definedName name="P7_T1?Data" localSheetId="0" hidden="1">#REF!,#REF!,#REF!,#REF!,#REF!,#REF!,#REF!</definedName>
    <definedName name="P7_T1?Data" localSheetId="5" hidden="1">#REF!,#REF!,#REF!,#REF!,#REF!,#REF!,#REF!</definedName>
    <definedName name="P7_T1?Data" hidden="1">#REF!,#REF!,#REF!,#REF!,#REF!,#REF!,#REF!</definedName>
    <definedName name="P7_T1?unit?ТРУБ" localSheetId="0" hidden="1">#REF!,#REF!,#REF!,#REF!,#REF!,#REF!,#REF!</definedName>
    <definedName name="P7_T1?unit?ТРУБ" localSheetId="5" hidden="1">#REF!,#REF!,#REF!,#REF!,#REF!,#REF!,#REF!</definedName>
    <definedName name="P7_T1?unit?ТРУБ" hidden="1">#REF!,#REF!,#REF!,#REF!,#REF!,#REF!,#REF!</definedName>
    <definedName name="P7_T1_Protect" hidden="1">[5]перекрестка!$N$108:$N$112,[5]перекрестка!$N$114:$N$118,[5]перекрестка!$N$120:$N$124,[5]перекрестка!$N$127:$N$138,[5]перекрестка!$N$140:$N$144</definedName>
    <definedName name="P8_SCOPE_FULL_LOAD" localSheetId="0" hidden="1">#REF!,#REF!,#REF!,#REF!,#REF!,#REF!</definedName>
    <definedName name="P8_SCOPE_FULL_LOAD" localSheetId="5" hidden="1">#REF!,#REF!,#REF!,#REF!,#REF!,#REF!</definedName>
    <definedName name="P8_SCOPE_FULL_LOAD" hidden="1">#REF!,#REF!,#REF!,#REF!,#REF!,#REF!</definedName>
    <definedName name="P8_SCOPE_NOTIND" localSheetId="0" hidden="1">#REF!,#REF!,#REF!,#REF!,#REF!,#REF!</definedName>
    <definedName name="P8_SCOPE_NOTIND" localSheetId="5" hidden="1">#REF!,#REF!,#REF!,#REF!,#REF!,#REF!</definedName>
    <definedName name="P8_SCOPE_NOTIND" hidden="1">#REF!,#REF!,#REF!,#REF!,#REF!,#REF!</definedName>
    <definedName name="P8_SCOPE_PER_PRT" hidden="1">[7]База!$J$84:$K$88,[7]База!$N$84:$N$88,[7]База!$F$14:$G$25,P1_SCOPE_PER_PRT,P2_SCOPE_PER_PRT,P3_SCOPE_PER_PRT,P4_SCOPE_PER_PRT</definedName>
    <definedName name="P8_T1?Data" localSheetId="0" hidden="1">#REF!,#REF!,#REF!,#REF!,#REF!,#REF!,#REF!</definedName>
    <definedName name="P8_T1?Data" localSheetId="5" hidden="1">#REF!,#REF!,#REF!,#REF!,#REF!,#REF!,#REF!</definedName>
    <definedName name="P8_T1?Data" hidden="1">#REF!,#REF!,#REF!,#REF!,#REF!,#REF!,#REF!</definedName>
    <definedName name="P8_T1?unit?ТРУБ" localSheetId="0" hidden="1">#REF!,#REF!,#REF!,#REF!,#REF!,#REF!,#REF!</definedName>
    <definedName name="P8_T1?unit?ТРУБ" localSheetId="5" hidden="1">#REF!,#REF!,#REF!,#REF!,#REF!,#REF!,#REF!</definedName>
    <definedName name="P8_T1?unit?ТРУБ" hidden="1">#REF!,#REF!,#REF!,#REF!,#REF!,#REF!,#REF!</definedName>
    <definedName name="P8_T1_Protect" hidden="1">[5]перекрестка!$N$146:$N$150,[5]перекрестка!$N$152:$N$156,[5]перекрестка!$N$158:$N$162,[5]перекрестка!$F$11:$G$11,[5]перекрестка!$F$12:$H$16</definedName>
    <definedName name="P9_SCOPE_FULL_LOAD" localSheetId="0" hidden="1">#REF!,#REF!,#REF!,#REF!,#REF!,#REF!</definedName>
    <definedName name="P9_SCOPE_FULL_LOAD" localSheetId="5" hidden="1">#REF!,#REF!,#REF!,#REF!,#REF!,#REF!</definedName>
    <definedName name="P9_SCOPE_FULL_LOAD" hidden="1">#REF!,#REF!,#REF!,#REF!,#REF!,#REF!</definedName>
    <definedName name="P9_SCOPE_NotInd" localSheetId="0" hidden="1">#REF!,т1!P1_SCOPE_NOTIND,т1!P2_SCOPE_NOTIND,т1!P3_SCOPE_NOTIND,т1!P4_SCOPE_NOTIND,т1!P5_SCOPE_NOTIND,т1!P6_SCOPE_NOTIND,т1!P7_SCOPE_NOTIND</definedName>
    <definedName name="P9_SCOPE_NotInd" localSheetId="5" hidden="1">#REF!,'т6 (3)'!P1_SCOPE_NOTIND,'т6 (3)'!P2_SCOPE_NOTIND,'т6 (3)'!P3_SCOPE_NOTIND,'т6 (3)'!P4_SCOPE_NOTIND,'т6 (3)'!P5_SCOPE_NOTIND,'т6 (3)'!P6_SCOPE_NOTIND,'т6 (3)'!P7_SCOPE_NOTIND</definedName>
    <definedName name="P9_SCOPE_NotInd" hidden="1">#REF!,P1_SCOPE_NOTIND,P2_SCOPE_NOTIND,P3_SCOPE_NOTIND,P4_SCOPE_NOTIND,P5_SCOPE_NOTIND,P6_SCOPE_NOTIND,P7_SCOPE_NOTIND</definedName>
    <definedName name="P9_T1?Data" localSheetId="0" hidden="1">#REF!,#REF!,#REF!,#REF!,#REF!,#REF!,#REF!</definedName>
    <definedName name="P9_T1?Data" localSheetId="5" hidden="1">#REF!,#REF!,#REF!,#REF!,#REF!,#REF!,#REF!</definedName>
    <definedName name="P9_T1?Data" hidden="1">#REF!,#REF!,#REF!,#REF!,#REF!,#REF!,#REF!</definedName>
    <definedName name="P9_T1?unit?ТРУБ" localSheetId="0" hidden="1">#REF!,#REF!,#REF!,#REF!,#REF!,#REF!,#REF!</definedName>
    <definedName name="P9_T1?unit?ТРУБ" localSheetId="5" hidden="1">#REF!,#REF!,#REF!,#REF!,#REF!,#REF!,#REF!</definedName>
    <definedName name="P9_T1?unit?ТРУБ" hidden="1">#REF!,#REF!,#REF!,#REF!,#REF!,#REF!,#REF!</definedName>
    <definedName name="P9_T1_Protect" hidden="1">[5]перекрестка!$F$17:$G$17,[5]перекрестка!$F$18:$H$22,[5]перекрестка!$F$24:$H$28,[5]перекрестка!$F$30:$H$34,[5]перекрестка!$F$36:$H$40</definedName>
    <definedName name="popiiiiiiiiiiiiiiiiiii" hidden="1">{#N/A,#N/A,TRUE,"Лист1";#N/A,#N/A,TRUE,"Лист2";#N/A,#N/A,TRUE,"Лист3"}</definedName>
    <definedName name="rerttryu" hidden="1">{#N/A,#N/A,TRUE,"Лист1";#N/A,#N/A,TRUE,"Лист2";#N/A,#N/A,TRUE,"Лист3"}</definedName>
    <definedName name="rrtdrdrdsf" hidden="1">{#N/A,#N/A,TRUE,"Лист1";#N/A,#N/A,TRUE,"Лист2";#N/A,#N/A,TRUE,"Лист3"}</definedName>
    <definedName name="SAPBEXhrIndnt" hidden="1">3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trfgffffffffffffffffff" hidden="1">{#N/A,#N/A,TRUE,"Лист1";#N/A,#N/A,TRUE,"Лист2";#N/A,#N/A,TRUE,"Лист3"}</definedName>
    <definedName name="trttttttttttttttttttt" hidden="1">{#N/A,#N/A,TRUE,"Лист1";#N/A,#N/A,TRUE,"Лист2";#N/A,#N/A,TRUE,"Лист3"}</definedName>
    <definedName name="uhjhhhhhhhhhhhhh" hidden="1">{#N/A,#N/A,TRUE,"Лист1";#N/A,#N/A,TRUE,"Лист2";#N/A,#N/A,TRUE,"Лист3"}</definedName>
    <definedName name="uiyuyuy" hidden="1">{#N/A,#N/A,TRUE,"Лист1";#N/A,#N/A,TRUE,"Лист2";#N/A,#N/A,TRUE,"Лист3"}</definedName>
    <definedName name="uytytr" hidden="1">{#N/A,#N/A,TRUE,"Лист1";#N/A,#N/A,TRUE,"Лист2";#N/A,#N/A,TRUE,"Лист3"}</definedName>
    <definedName name="uyuiyuttyt" hidden="1">{#N/A,#N/A,TRUE,"Лист1";#N/A,#N/A,TRUE,"Лист2";#N/A,#N/A,TRUE,"Лист3"}</definedName>
    <definedName name="uyyuttr" hidden="1">{#N/A,#N/A,TRUE,"Лист1";#N/A,#N/A,TRUE,"Лист2";#N/A,#N/A,TRUE,"Лист3"}</definedName>
    <definedName name="vcfdfs" hidden="1">{#N/A,#N/A,TRUE,"Лист1";#N/A,#N/A,TRUE,"Лист2";#N/A,#N/A,TRUE,"Лист3"}</definedName>
    <definedName name="vcfhg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n" hidden="1">{#N/A,#N/A,TRUE,"Лист1";#N/A,#N/A,TRUE,"Лист2";#N/A,#N/A,TRUE,"Лист3"}</definedName>
    <definedName name="waddddddddddddddddddd" hidden="1">{#N/A,#N/A,TRUE,"Лист1";#N/A,#N/A,TRUE,"Лист2";#N/A,#N/A,TRUE,"Лист3"}</definedName>
    <definedName name="wesddddddddddddddddd" hidden="1">{#N/A,#N/A,TRUE,"Лист1";#N/A,#N/A,TRUE,"Лист2";#N/A,#N/A,TRUE,"Лист3"}</definedName>
    <definedName name="wrn.1." hidden="1">{"konoplin - Личное представление",#N/A,TRUE,"ФинПлан_1кв";"konoplin - Личное представление",#N/A,TRUE,"ФинПлан_2кв"}</definedName>
    <definedName name="wrn.2." hidden="1">{"konoplin - Личное представление",#N/A,TRUE,"ФинПлан_1кв";"konoplin - Личное представление",#N/A,TRUE,"ФинПлан_2кв"}</definedName>
    <definedName name="wrn.Сравнение._.с._.отраслями." hidden="1">{#N/A,#N/A,TRUE,"Лист1";#N/A,#N/A,TRUE,"Лист2";#N/A,#N/A,TRUE,"Лист3"}</definedName>
    <definedName name="XLRPARAMS_Kat" hidden="1">[8]XLR_NoRangeSheet!$AH$6</definedName>
    <definedName name="yfgdfdfffffffffffff" hidden="1">{#N/A,#N/A,TRUE,"Лист1";#N/A,#N/A,TRUE,"Лист2";#N/A,#N/A,TRUE,"Лист3"}</definedName>
    <definedName name="ytttttttttttttttttttt" hidden="1">{#N/A,#N/A,TRUE,"Лист1";#N/A,#N/A,TRUE,"Лист2";#N/A,#N/A,TRUE,"Лист3"}</definedName>
    <definedName name="ytyggggggggggggggg" hidden="1">{#N/A,#N/A,TRUE,"Лист1";#N/A,#N/A,TRUE,"Лист2";#N/A,#N/A,TRUE,"Лист3"}</definedName>
    <definedName name="Z_30FEE15E_D26F_11D4_A6F7_00508B6A7686_.wvu.FilterData" localSheetId="0" hidden="1">#REF!</definedName>
    <definedName name="Z_30FEE15E_D26F_11D4_A6F7_00508B6A7686_.wvu.FilterData" localSheetId="5" hidden="1">#REF!</definedName>
    <definedName name="Z_30FEE15E_D26F_11D4_A6F7_00508B6A7686_.wvu.FilterData" hidden="1">#REF!</definedName>
    <definedName name="Z_30FEE15E_D26F_11D4_A6F7_00508B6A7686_.wvu.PrintArea" localSheetId="0" hidden="1">#REF!</definedName>
    <definedName name="Z_30FEE15E_D26F_11D4_A6F7_00508B6A7686_.wvu.PrintArea" localSheetId="5" hidden="1">#REF!</definedName>
    <definedName name="Z_30FEE15E_D26F_11D4_A6F7_00508B6A7686_.wvu.PrintArea" hidden="1">#REF!</definedName>
    <definedName name="Z_30FEE15E_D26F_11D4_A6F7_00508B6A7686_.wvu.PrintTitles" localSheetId="0" hidden="1">#REF!</definedName>
    <definedName name="Z_30FEE15E_D26F_11D4_A6F7_00508B6A7686_.wvu.PrintTitles" localSheetId="5" hidden="1">#REF!</definedName>
    <definedName name="Z_30FEE15E_D26F_11D4_A6F7_00508B6A7686_.wvu.PrintTitles" hidden="1">#REF!</definedName>
    <definedName name="Z_30FEE15E_D26F_11D4_A6F7_00508B6A7686_.wvu.Rows" localSheetId="0" hidden="1">#REF!</definedName>
    <definedName name="Z_30FEE15E_D26F_11D4_A6F7_00508B6A7686_.wvu.Rows" localSheetId="5" hidden="1">#REF!</definedName>
    <definedName name="Z_30FEE15E_D26F_11D4_A6F7_00508B6A7686_.wvu.Rows" hidden="1">#REF!</definedName>
    <definedName name="ааа" hidden="1">{#N/A,#N/A,TRUE,"Лист1";#N/A,#N/A,TRUE,"Лист2";#N/A,#N/A,TRUE,"Лист3"}</definedName>
    <definedName name="аив" localSheetId="0" hidden="1">'[1]на 1 тут'!#REF!</definedName>
    <definedName name="аив" localSheetId="5" hidden="1">'[1]на 1 тут'!#REF!</definedName>
    <definedName name="аив" hidden="1">'[1]на 1 тут'!#REF!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выап" localSheetId="0" hidden="1">#REF!</definedName>
    <definedName name="выап" localSheetId="5" hidden="1">#REF!</definedName>
    <definedName name="выап" hidden="1">#REF!</definedName>
    <definedName name="выыапвавап" hidden="1">{#N/A,#N/A,TRUE,"Лист1";#N/A,#N/A,TRUE,"Лист2";#N/A,#N/A,TRUE,"Лист3"}</definedName>
    <definedName name="гнгепнапра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шголлололол" hidden="1">{#N/A,#N/A,TRUE,"Лист1";#N/A,#N/A,TRUE,"Лист2";#N/A,#N/A,TRUE,"Лист3"}</definedName>
    <definedName name="еапапарорппис" hidden="1">{#N/A,#N/A,TRUE,"Лист1";#N/A,#N/A,TRUE,"Лист2";#N/A,#N/A,TRUE,"Лист3"}</definedName>
    <definedName name="евапараорплор" hidden="1">{#N/A,#N/A,TRUE,"Лист1";#N/A,#N/A,TRUE,"Лист2";#N/A,#N/A,TRUE,"Лист3"}</definedName>
    <definedName name="епор" localSheetId="0" hidden="1">#REF!,#REF!,#REF!,#REF!</definedName>
    <definedName name="епор" localSheetId="5" hidden="1">#REF!,#REF!,#REF!,#REF!</definedName>
    <definedName name="епор" hidden="1">#REF!,#REF!,#REF!,#REF!</definedName>
    <definedName name="ждждлдлодл" hidden="1">{#N/A,#N/A,TRUE,"Лист1";#N/A,#N/A,TRUE,"Лист2";#N/A,#N/A,TRUE,"Лист3"}</definedName>
    <definedName name="жж" hidden="1">{#N/A,#N/A,TRUE,"Лист1";#N/A,#N/A,TRUE,"Лист2";#N/A,#N/A,TRUE,"Лист3"}</definedName>
    <definedName name="_xlnm.Print_Titles" localSheetId="0">т1!$9:$12</definedName>
    <definedName name="_xlnm.Print_Titles" localSheetId="1">т2!$2:$5</definedName>
    <definedName name="_xlnm.Print_Titles" localSheetId="2">т3!$2:$5</definedName>
    <definedName name="_xlnm.Print_Titles" localSheetId="3">т4!$3:$6</definedName>
    <definedName name="_xlnm.Print_Titles" localSheetId="6">'т5 '!$5:$5</definedName>
    <definedName name="_xlnm.Print_Titles" localSheetId="4">т6!$4:$4</definedName>
    <definedName name="_xlnm.Print_Titles" localSheetId="5">'т6 (3)'!$5:$5</definedName>
    <definedName name="зщщщшгрпаав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длдолорар" hidden="1">{#N/A,#N/A,TRUE,"Лист1";#N/A,#N/A,TRUE,"Лист2";#N/A,#N/A,TRUE,"Лист3"}</definedName>
    <definedName name="Лицензии" hidden="1">{#N/A,#N/A,TRUE,"Лист1";#N/A,#N/A,TRUE,"Лист2";#N/A,#N/A,TRUE,"Лист3"}</definedName>
    <definedName name="лщжо" hidden="1">{#N/A,#N/A,TRUE,"Лист1";#N/A,#N/A,TRUE,"Лист2";#N/A,#N/A,TRUE,"Лист3"}</definedName>
    <definedName name="нгневаапор" hidden="1">{#N/A,#N/A,TRUE,"Лист1";#N/A,#N/A,TRUE,"Лист2";#N/A,#N/A,TRUE,"Лист3"}</definedName>
    <definedName name="ншш" hidden="1">{#N/A,#N/A,TRUE,"Лист1";#N/A,#N/A,TRUE,"Лист2";#N/A,#N/A,TRUE,"Лист3"}</definedName>
    <definedName name="_xlnm.Print_Area" localSheetId="0">т1!$A$1:$J$26</definedName>
    <definedName name="_xlnm.Print_Area" localSheetId="1">т2!$A$1:$J$64</definedName>
    <definedName name="_xlnm.Print_Area" localSheetId="2">т3!$A$1:$K$74</definedName>
    <definedName name="_xlnm.Print_Area" localSheetId="3">т4!$A$1:$K$62</definedName>
    <definedName name="_xlnm.Print_Area" localSheetId="6">'т5 '!$A$1:$E$24</definedName>
    <definedName name="_xlnm.Print_Area" localSheetId="4">т6!$A$1:$P$22</definedName>
    <definedName name="_xlnm.Print_Area" localSheetId="5">'т6 (3)'!#REF!</definedName>
    <definedName name="оллртимиава" hidden="1">{#N/A,#N/A,TRUE,"Лист1";#N/A,#N/A,TRUE,"Лист2";#N/A,#N/A,TRUE,"Лист3"}</definedName>
    <definedName name="орлороррлоорпапа" hidden="1">{#N/A,#N/A,TRUE,"Лист1";#N/A,#N/A,TRUE,"Лист2";#N/A,#N/A,TRUE,"Лист3"}</definedName>
    <definedName name="ороорправ" hidden="1">{#N/A,#N/A,TRUE,"Лист1";#N/A,#N/A,TRUE,"Лист2";#N/A,#N/A,TRUE,"Лист3"}</definedName>
    <definedName name="памсмчвв" hidden="1">{#N/A,#N/A,TRUE,"Лист1";#N/A,#N/A,TRUE,"Лист2";#N/A,#N/A,TRUE,"Лист3"}</definedName>
    <definedName name="папа" hidden="1">{"konoplin - Личное представление",#N/A,TRUE,"ФинПлан_1кв";"konoplin - Личное представление",#N/A,TRUE,"ФинПлан_2кв"}</definedName>
    <definedName name="папаорпрпрпр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пропорпрпр" hidden="1">{#N/A,#N/A,TRUE,"Лист1";#N/A,#N/A,TRUE,"Лист2";#N/A,#N/A,TRUE,"Лист3"}</definedName>
    <definedName name="рис1" hidden="1">{#N/A,#N/A,TRUE,"Лист1";#N/A,#N/A,TRUE,"Лист2";#N/A,#N/A,TRUE,"Лист3"}</definedName>
    <definedName name="рортимсчвы" hidden="1">{#N/A,#N/A,TRUE,"Лист1";#N/A,#N/A,TRUE,"Лист2";#N/A,#N/A,TRUE,"Лист3"}</definedName>
    <definedName name="ррапав" hidden="1">{#N/A,#N/A,TRUE,"Лист1";#N/A,#N/A,TRUE,"Лист2";#N/A,#N/A,TRUE,"Лист3"}</definedName>
    <definedName name="сиитьь" hidden="1">{#N/A,#N/A,TRUE,"Лист1";#N/A,#N/A,TRUE,"Лист2";#N/A,#N/A,TRUE,"Лист3"}</definedName>
    <definedName name="тватя" localSheetId="0" hidden="1">'[1]на 1 тут'!#REF!</definedName>
    <definedName name="тватя" localSheetId="5" hidden="1">'[1]на 1 тут'!#REF!</definedName>
    <definedName name="тватя" hidden="1">'[1]на 1 тут'!#REF!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ыавыапвпаворорол" hidden="1">{#N/A,#N/A,TRUE,"Лист1";#N/A,#N/A,TRUE,"Лист2";#N/A,#N/A,TRUE,"Лист3"}</definedName>
    <definedName name="шгшрормпавкаы" hidden="1">{#N/A,#N/A,TRUE,"Лист1";#N/A,#N/A,TRUE,"Лист2";#N/A,#N/A,TRUE,"Лист3"}</definedName>
    <definedName name="шоапвваыаыф" hidden="1">{#N/A,#N/A,TRUE,"Лист1";#N/A,#N/A,TRUE,"Лист2";#N/A,#N/A,TRUE,"Лист3"}</definedName>
    <definedName name="шооитиаавч" hidden="1">{#N/A,#N/A,TRUE,"Лист1";#N/A,#N/A,TRUE,"Лист2";#N/A,#N/A,TRUE,"Лист3"}</definedName>
    <definedName name="шш" hidden="1">{#N/A,#N/A,TRUE,"Лист1";#N/A,#N/A,TRUE,"Лист2";#N/A,#N/A,TRUE,"Лист3"}</definedName>
    <definedName name="щшлдолрорми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  <definedName name="юбьбютьи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яив" localSheetId="0" hidden="1">#REF!,#REF!,#REF!,#REF!,#REF!,#REF!</definedName>
    <definedName name="яив" localSheetId="5" hidden="1">#REF!,#REF!,#REF!,#REF!,#REF!,#REF!</definedName>
    <definedName name="яив" hidden="1">#REF!,#REF!,#REF!,#REF!,#REF!,#REF!</definedName>
  </definedNames>
  <calcPr calcId="152511"/>
</workbook>
</file>

<file path=xl/calcChain.xml><?xml version="1.0" encoding="utf-8"?>
<calcChain xmlns="http://schemas.openxmlformats.org/spreadsheetml/2006/main">
  <c r="E15" i="104" l="1"/>
  <c r="E14" i="104"/>
  <c r="D14" i="102" l="1"/>
  <c r="J55" i="97" l="1"/>
  <c r="J58" i="97" l="1"/>
  <c r="J40" i="97" l="1"/>
  <c r="J41" i="97"/>
  <c r="J42" i="97"/>
  <c r="J39" i="97"/>
  <c r="J22" i="97"/>
  <c r="J23" i="97"/>
  <c r="J24" i="97"/>
  <c r="J25" i="97"/>
  <c r="J26" i="97"/>
  <c r="J21" i="97"/>
  <c r="J8" i="97"/>
  <c r="J9" i="97"/>
  <c r="J10" i="97"/>
  <c r="J11" i="97"/>
  <c r="J12" i="97"/>
  <c r="J13" i="97"/>
  <c r="J14" i="97"/>
  <c r="J15" i="97"/>
  <c r="J16" i="97"/>
  <c r="J17" i="97"/>
  <c r="J18" i="97"/>
  <c r="J7" i="97"/>
  <c r="K16" i="101" l="1"/>
  <c r="K13" i="101"/>
  <c r="K21" i="101" l="1"/>
  <c r="K19" i="101" l="1"/>
  <c r="J28" i="97" l="1"/>
  <c r="K25" i="101" l="1"/>
  <c r="K23" i="101"/>
  <c r="K15" i="101"/>
  <c r="K10" i="101"/>
  <c r="B1" i="102" l="1"/>
  <c r="J25" i="104" l="1"/>
  <c r="J23" i="104"/>
  <c r="J21" i="104"/>
  <c r="J20" i="104"/>
  <c r="J15" i="104"/>
  <c r="J16" i="104"/>
  <c r="J17" i="104"/>
  <c r="J18" i="104"/>
  <c r="J14" i="104"/>
  <c r="J44" i="97"/>
  <c r="J32" i="97"/>
  <c r="J31" i="97"/>
  <c r="J30" i="97"/>
  <c r="J29" i="97"/>
  <c r="J34" i="97"/>
  <c r="J33" i="97"/>
  <c r="J26" i="104" l="1"/>
  <c r="K38" i="98" l="1"/>
  <c r="K39" i="98"/>
  <c r="K40" i="98"/>
  <c r="K41" i="98"/>
  <c r="K42" i="98"/>
  <c r="K43" i="98"/>
  <c r="K44" i="98"/>
  <c r="K45" i="98"/>
  <c r="K46" i="98"/>
  <c r="K47" i="98"/>
  <c r="K48" i="98"/>
  <c r="K49" i="98"/>
  <c r="K50" i="98"/>
  <c r="K51" i="98"/>
  <c r="K52" i="98"/>
  <c r="K53" i="98"/>
  <c r="K54" i="98"/>
  <c r="K55" i="98"/>
  <c r="K56" i="98"/>
  <c r="K57" i="98"/>
  <c r="K58" i="98"/>
  <c r="K59" i="98"/>
  <c r="K37" i="98"/>
  <c r="K8" i="98"/>
  <c r="K9" i="98"/>
  <c r="K10" i="98"/>
  <c r="K11" i="98"/>
  <c r="K12" i="98"/>
  <c r="K13" i="98"/>
  <c r="K14" i="98"/>
  <c r="K15" i="98"/>
  <c r="K16" i="98"/>
  <c r="K17" i="98"/>
  <c r="K18" i="98"/>
  <c r="K19" i="98"/>
  <c r="K20" i="98"/>
  <c r="K21" i="98"/>
  <c r="K22" i="98"/>
  <c r="K23" i="98"/>
  <c r="K24" i="98"/>
  <c r="K25" i="98"/>
  <c r="K26" i="98"/>
  <c r="K27" i="98"/>
  <c r="K28" i="98"/>
  <c r="K29" i="98"/>
  <c r="K30" i="98"/>
  <c r="K72" i="98"/>
  <c r="K71" i="98"/>
  <c r="K70" i="98"/>
  <c r="K69" i="98"/>
  <c r="K66" i="98"/>
  <c r="K64" i="98" l="1"/>
  <c r="K63" i="98"/>
  <c r="K62" i="98"/>
  <c r="K61" i="98"/>
  <c r="K33" i="98"/>
  <c r="K34" i="98"/>
  <c r="K35" i="98"/>
  <c r="K32" i="98"/>
  <c r="K7" i="98"/>
  <c r="K59" i="101" l="1"/>
  <c r="K56" i="101"/>
  <c r="K57" i="101"/>
  <c r="K58" i="101"/>
  <c r="K60" i="101"/>
  <c r="K61" i="101"/>
  <c r="K55" i="101"/>
  <c r="K50" i="101" l="1"/>
  <c r="K49" i="101"/>
  <c r="K51" i="101"/>
  <c r="K52" i="101"/>
  <c r="K53" i="101"/>
  <c r="K44" i="101"/>
  <c r="K43" i="101"/>
  <c r="K42" i="101"/>
  <c r="K41" i="101"/>
  <c r="K36" i="101"/>
  <c r="K28" i="101"/>
  <c r="K29" i="101"/>
  <c r="K30" i="101"/>
  <c r="K31" i="101"/>
  <c r="K32" i="101"/>
  <c r="K33" i="101"/>
  <c r="K34" i="101"/>
  <c r="K27" i="101"/>
  <c r="K9" i="101"/>
  <c r="K11" i="101"/>
  <c r="K12" i="101"/>
  <c r="K14" i="101"/>
  <c r="K22" i="101"/>
  <c r="K24" i="101"/>
  <c r="K8" i="101"/>
  <c r="K20" i="101"/>
  <c r="K18" i="101"/>
  <c r="K17" i="101"/>
  <c r="K46" i="101"/>
  <c r="K48" i="101"/>
  <c r="K39" i="101"/>
  <c r="K38" i="101"/>
  <c r="K62" i="101" l="1"/>
  <c r="D11" i="102"/>
  <c r="K35" i="101" l="1"/>
  <c r="K65" i="98"/>
  <c r="K67" i="98"/>
  <c r="K74" i="98" l="1"/>
  <c r="J54" i="97" l="1"/>
  <c r="J64" i="97" s="1"/>
  <c r="D6" i="102" l="1"/>
  <c r="D7" i="102" s="1"/>
  <c r="D8" i="102" l="1"/>
  <c r="D10" i="102" s="1"/>
  <c r="D20" i="102" s="1"/>
  <c r="E5" i="100"/>
  <c r="E6" i="100" l="1"/>
  <c r="E7" i="100"/>
  <c r="I7" i="100"/>
  <c r="E8" i="100"/>
  <c r="I8" i="100" s="1"/>
  <c r="E10" i="100" l="1"/>
</calcChain>
</file>

<file path=xl/sharedStrings.xml><?xml version="1.0" encoding="utf-8"?>
<sst xmlns="http://schemas.openxmlformats.org/spreadsheetml/2006/main" count="1420" uniqueCount="378">
  <si>
    <t>№ п/п</t>
  </si>
  <si>
    <t>…</t>
  </si>
  <si>
    <t>Наименование</t>
  </si>
  <si>
    <t>км (по трассе)</t>
  </si>
  <si>
    <t>Проектные работы</t>
  </si>
  <si>
    <t>НДС 18%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</si>
  <si>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</si>
  <si>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</si>
  <si>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</si>
  <si>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</si>
  <si>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единиц</t>
  </si>
  <si>
    <t xml:space="preserve">Специальные переходы </t>
  </si>
  <si>
    <t>км</t>
  </si>
  <si>
    <t>Демонтаж ВЛ</t>
  </si>
  <si>
    <t>Напряжение, кВ</t>
  </si>
  <si>
    <t>К-3</t>
  </si>
  <si>
    <t>П-5</t>
  </si>
  <si>
    <t>План</t>
  </si>
  <si>
    <t>Предложение по корректировке утвержденного плана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</si>
  <si>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</si>
  <si>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</si>
  <si>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</si>
  <si>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</si>
  <si>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</si>
  <si>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</si>
  <si>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</si>
  <si>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</si>
  <si>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</si>
  <si>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</si>
  <si>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</si>
  <si>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</si>
  <si>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</si>
  <si>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</si>
  <si>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КТП 1</t>
  </si>
  <si>
    <t>КТП 2</t>
  </si>
  <si>
    <t>ВЛ 1</t>
  </si>
  <si>
    <t>ВЛ 2</t>
  </si>
  <si>
    <t>КЛ 1</t>
  </si>
  <si>
    <t>КЛ 2</t>
  </si>
  <si>
    <t>1.1</t>
  </si>
  <si>
    <t>1.2</t>
  </si>
  <si>
    <t>2.1</t>
  </si>
  <si>
    <t>2.2</t>
  </si>
  <si>
    <t>3.1</t>
  </si>
  <si>
    <t>3.2</t>
  </si>
  <si>
    <t>5.1</t>
  </si>
  <si>
    <t>5.2</t>
  </si>
  <si>
    <t>6.1</t>
  </si>
  <si>
    <t>6.2</t>
  </si>
  <si>
    <t>Количество</t>
  </si>
  <si>
    <t>П-3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</si>
  <si>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</si>
  <si>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</si>
  <si>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</si>
  <si>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</si>
  <si>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</si>
  <si>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</si>
  <si>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</si>
  <si>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</si>
  <si>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d+1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</si>
  <si>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d+2 4)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</si>
  <si>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</si>
  <si>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</si>
  <si>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</si>
  <si>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</si>
  <si>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</si>
  <si>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</si>
  <si>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</si>
  <si>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Кабельные линиии электропередачи (КЛ) 6-500 кВ</t>
  </si>
  <si>
    <t>1.3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</si>
  <si>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</si>
  <si>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</si>
  <si>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</si>
  <si>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</si>
  <si>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</si>
  <si>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10(6)</t>
  </si>
  <si>
    <t>тип (киосковый,), количество трансформаторов 2 номинальная мощность 630 кВА</t>
  </si>
  <si>
    <t>тип (киосковый,), количество трансформаторов 2 номинальная мощность 400 кВА</t>
  </si>
  <si>
    <t>тип (киосковый,), количество трансформаторов 2 номинальная мощность 250 кВА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</si>
  <si>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Ф2019</t>
    </r>
    <r>
      <rPr>
        <i/>
        <vertAlign val="sub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</si>
  <si>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Наименование инвестиционного проекта:</t>
  </si>
  <si>
    <t>Строительство КЛ 10/0,4 кВ мкр. Южный, п. Зональный</t>
  </si>
  <si>
    <t>Индекс-дефлятор МЭР</t>
  </si>
  <si>
    <t>7.4</t>
  </si>
  <si>
    <t>7.5</t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</si>
  <si>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</si>
  <si>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</si>
  <si>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</si>
  <si>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</si>
  <si>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</si>
  <si>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</si>
  <si>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Объем финансовых потребностей ОФППР УНЦ (в прогнозных ценах с НДС)</t>
  </si>
  <si>
    <t>Наименование объекта</t>
  </si>
  <si>
    <t>отправлено в МЭ РФ 18.07.2016г.</t>
  </si>
  <si>
    <t>с учетом замечаний МЭ РФ</t>
  </si>
  <si>
    <t>Реконструкция ПС 110 кВ "Колпашево". Замена БСК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</si>
  <si>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 xml:space="preserve">ПР 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</t>
    </r>
  </si>
  <si>
    <t>1.4</t>
  </si>
  <si>
    <t>тип (киосковый,), количество трансформаторов 2 номинальная мощность 160 кВА</t>
  </si>
  <si>
    <t>1.5</t>
  </si>
  <si>
    <t>1.6</t>
  </si>
  <si>
    <t>1.7</t>
  </si>
  <si>
    <t>1.8</t>
  </si>
  <si>
    <t>1.9</t>
  </si>
  <si>
    <t>1.10</t>
  </si>
  <si>
    <t>тип (киосковый,), количество трансформаторов 1 номинальная мощность 630 кВА</t>
  </si>
  <si>
    <t>тип (киосковый,), количество трансформаторов 1 номинальная мощность 400 кВА</t>
  </si>
  <si>
    <t>тип (киосковый,), количество трансформаторов 1 номинальная мощность 160 кВА</t>
  </si>
  <si>
    <t>тип (киосковый,), количество трансформаторов 1 номинальная мощность 100 кВА</t>
  </si>
  <si>
    <t>КТП 3</t>
  </si>
  <si>
    <t>КТП 4</t>
  </si>
  <si>
    <t>КТП 5</t>
  </si>
  <si>
    <t>КТП 6</t>
  </si>
  <si>
    <t>КТП 7</t>
  </si>
  <si>
    <t>КТП 8</t>
  </si>
  <si>
    <t>КТП 9</t>
  </si>
  <si>
    <t>КТП 10</t>
  </si>
  <si>
    <t>Т-5</t>
  </si>
  <si>
    <t>3</t>
  </si>
  <si>
    <t>6-20</t>
  </si>
  <si>
    <t>Л-1</t>
  </si>
  <si>
    <t xml:space="preserve">КЛ 1 </t>
  </si>
  <si>
    <t>КЛ 3</t>
  </si>
  <si>
    <t>КЛ 7</t>
  </si>
  <si>
    <t>КЛ 8</t>
  </si>
  <si>
    <t>КЛ 9</t>
  </si>
  <si>
    <t>КЛ 10</t>
  </si>
  <si>
    <t>К-1</t>
  </si>
  <si>
    <t>6-10</t>
  </si>
  <si>
    <t xml:space="preserve"> выполнение специального перехода методом горизонтально-направленного бурения труба 4х160</t>
  </si>
  <si>
    <t>КЛ 4</t>
  </si>
  <si>
    <t>КЛ 5</t>
  </si>
  <si>
    <t>КЛ 6</t>
  </si>
  <si>
    <t>Укрупненный норматив цены, тыс рублей (без НДС, базовый)</t>
  </si>
  <si>
    <t>Территориальный коэффициент</t>
  </si>
  <si>
    <t>Кабельные линиии электропередачи (КЛ) 0,4 кВ</t>
  </si>
  <si>
    <t>Количество цепей</t>
  </si>
  <si>
    <t xml:space="preserve">С алюминиевыми жилами сечением жил 4*16 мм2 </t>
  </si>
  <si>
    <t xml:space="preserve">С алюминиевыми жилами сечением жил 4*25 мм2 </t>
  </si>
  <si>
    <t xml:space="preserve">С алюминиевыми жилами сечением жил 4*35 мм2 </t>
  </si>
  <si>
    <t xml:space="preserve">С алюминиевыми жилами сечением жил 4*50 мм2 </t>
  </si>
  <si>
    <t xml:space="preserve">С алюминиевыми жилами сечением жил 4*75 мм2 </t>
  </si>
  <si>
    <t xml:space="preserve">С алюминиевыми жилами сечением жил 4*95 мм2 </t>
  </si>
  <si>
    <t xml:space="preserve">С алюминиевыми жилами сечением жил 4*120 мм2 </t>
  </si>
  <si>
    <t xml:space="preserve">С алюминиевыми жилами сечением жил 4*150 мм2 </t>
  </si>
  <si>
    <t xml:space="preserve">С алюминиевыми жилами сечением жил 4*185 мм2 </t>
  </si>
  <si>
    <t xml:space="preserve">С алюминиевыми жилами сечением жил 4*240 мм2 </t>
  </si>
  <si>
    <t>С алюминиевыми жилами сечением жил 3*150 мм2</t>
  </si>
  <si>
    <t>с алюминиевыми жилами сечением жил 3*185 мм2</t>
  </si>
  <si>
    <t>с алюминиевыми жилами сечением жил 3*240 мм2</t>
  </si>
  <si>
    <t>с алюминиевыми жилами сечением жил 3*120 мм2</t>
  </si>
  <si>
    <t>с алюминиевыми жилами сечением жил 3*95 мм2</t>
  </si>
  <si>
    <t>С алюминиевыми жилами сечением жил 3*120 мм2</t>
  </si>
  <si>
    <t>С алюминиевыми жилами сечением жил 3*95 мм2</t>
  </si>
  <si>
    <t>0,4</t>
  </si>
  <si>
    <t>количество цепей 1 и,2 прокладка в траншее</t>
  </si>
  <si>
    <t>количество цепей 1 и 2, прокладка в траншее</t>
  </si>
  <si>
    <t>Б-2</t>
  </si>
  <si>
    <t>Восстановление дорожного покрытия</t>
  </si>
  <si>
    <t>Тротуар</t>
  </si>
  <si>
    <t>Проезжая часть</t>
  </si>
  <si>
    <t>Б-4</t>
  </si>
  <si>
    <t>м2</t>
  </si>
  <si>
    <t>Н-1</t>
  </si>
  <si>
    <t>0,4-10</t>
  </si>
  <si>
    <t xml:space="preserve"> выполнение специального перехода методом горизонтально-направленного бурения труба 1х110</t>
  </si>
  <si>
    <t xml:space="preserve"> выполнение специального перехода методом горизонтально-направленного бурения труба 2х110</t>
  </si>
  <si>
    <t xml:space="preserve"> выполнение специального перехода методом горизонтально-направленного бурения труба 3х110</t>
  </si>
  <si>
    <t xml:space="preserve"> выполнение специального перехода методом горизонтально-направленного бурения труба 4х110</t>
  </si>
  <si>
    <t>2</t>
  </si>
  <si>
    <t>2.3</t>
  </si>
  <si>
    <t>2.4</t>
  </si>
  <si>
    <t>2.5</t>
  </si>
  <si>
    <t>2.9</t>
  </si>
  <si>
    <t>2.10</t>
  </si>
  <si>
    <t>2.6</t>
  </si>
  <si>
    <t>2.7</t>
  </si>
  <si>
    <t>2.8</t>
  </si>
  <si>
    <t xml:space="preserve">Проектные работы на монтаж КЛ </t>
  </si>
  <si>
    <t>Устройство траншеи и восстановление благоустройства</t>
  </si>
  <si>
    <t>Проектные работы на устройство специальных переходов</t>
  </si>
  <si>
    <t>П-6</t>
  </si>
  <si>
    <t>Затраты по УНЦ, млн руб до 0,03</t>
  </si>
  <si>
    <t>Затраты по УНЦ, млн руб от 0,031 до 0,05</t>
  </si>
  <si>
    <t>Затраты по УНЦ, млн руб от 0,051 до 0,19</t>
  </si>
  <si>
    <t>Затраты по УНЦ, млн руб от 0,2 до 0,59</t>
  </si>
  <si>
    <t>Затраты по УНЦ, млн руб от 0,6 до 1,09</t>
  </si>
  <si>
    <t>Затраты по УНЦ, млн руб от 1,1 до 5,9</t>
  </si>
  <si>
    <t>Затраты по УНЦ, млн руб от 6 до 10,9</t>
  </si>
  <si>
    <t>на 1 объект</t>
  </si>
  <si>
    <t>4.2</t>
  </si>
  <si>
    <t>6.3</t>
  </si>
  <si>
    <t>6.4</t>
  </si>
  <si>
    <t>6.5</t>
  </si>
  <si>
    <t>6.6</t>
  </si>
  <si>
    <t>КЛ</t>
  </si>
  <si>
    <t>Строительство воздушных линиий электропередач (ВЛ) 0,4-10 кВ</t>
  </si>
  <si>
    <t>Строительно-монтажные работы без опор и проводов</t>
  </si>
  <si>
    <t>1-цепная, все типы опор за исключением многогранных</t>
  </si>
  <si>
    <t>2-цепная, все типы опор за исключением многогранных</t>
  </si>
  <si>
    <t>Опоры ВЛ</t>
  </si>
  <si>
    <t>Л-3</t>
  </si>
  <si>
    <t>Провода ВЛ сталеалюминиевого типа</t>
  </si>
  <si>
    <t>10(6)-0,4</t>
  </si>
  <si>
    <t>Сечение фазного провода до 70 мм2</t>
  </si>
  <si>
    <t>Сечение фазного провода 95 мм2</t>
  </si>
  <si>
    <t>Сечение фазного провода 120 мм2</t>
  </si>
  <si>
    <t>Л-5</t>
  </si>
  <si>
    <t>Провода СИП ВЛ</t>
  </si>
  <si>
    <t>Фазных проводов-1
Сечение фазного провода-35 мм2
Сечение нулевого провода- мм2</t>
  </si>
  <si>
    <t>Фазных проводов-1
Сечение фазного провода-50 мм2
Сечение нулевого провода- мм2</t>
  </si>
  <si>
    <t>Фазных проводов-1
Сечение фазного провода-70 мм2
Сечение нулевого провода- мм2</t>
  </si>
  <si>
    <t>Фазных проводов-1
Сечение фазного провода-95 мм2
Сечение нулевого провода- мм2</t>
  </si>
  <si>
    <t>Фазных проводов-1
Сечение фазного провода-120 мм2
Сечение нулевого провода- мм2</t>
  </si>
  <si>
    <t>Фазных проводов-4
Сечение фазного провода-16 мм2
Сечение нулевого провода- мм2</t>
  </si>
  <si>
    <t>Фазных проводов-3
Сечение фазного провода-25 мм2
Сечение нулевого провода-35 мм2</t>
  </si>
  <si>
    <t>Фазных проводов-3
Сечение фазного провода-35 мм2
Сечение нулевого провода-50 мм2</t>
  </si>
  <si>
    <t>Фазных проводов-3
Сечение фазного провода-35 мм2
Сечение нулевого провода-55 мм2</t>
  </si>
  <si>
    <t>Фазных проводов-3
Сечение фазного провода-50 мм2
Сечение нулевого провода-55 мм2</t>
  </si>
  <si>
    <t>Фазных проводов-3
Сечение фазного провода-70 мм2
Сечение нулевого провода-55 мм2</t>
  </si>
  <si>
    <t>Фазных проводов-3
Сечение фазного провода-95 мм2
Сечение нулевого провода-95 мм2</t>
  </si>
  <si>
    <t>Фазных проводов-3
Сечение фазного провода-120 мм2
Сечение нулевого провода-95 мм2</t>
  </si>
  <si>
    <t>Л-7</t>
  </si>
  <si>
    <t>0,4-20</t>
  </si>
  <si>
    <t>протяженность трассы 1 км</t>
  </si>
  <si>
    <t>протяженность трассы 2 км</t>
  </si>
  <si>
    <t>протяженность трассы 5 км</t>
  </si>
  <si>
    <t>протяженность трассы 6 км</t>
  </si>
  <si>
    <t>Реконструкция (техническое перевооружение) воздушных линиий электропередач (ВЛ) 0,4-10 кВ</t>
  </si>
  <si>
    <t>Арматура, крепление, защита от перенапряжения ВЛ 0,4-35кВ</t>
  </si>
  <si>
    <t>Арматура и устройство крепления провода СИП</t>
  </si>
  <si>
    <t>Устройство защиты от перенапряжения ВЛ 0,4кВ</t>
  </si>
  <si>
    <t>Устройство защиты от перенапряжения ВЛ 6-35кВ</t>
  </si>
  <si>
    <t>единиц (на 1 фазу)</t>
  </si>
  <si>
    <t>Л-10</t>
  </si>
  <si>
    <t>ВЛ</t>
  </si>
  <si>
    <t>М-2</t>
  </si>
  <si>
    <t>одна цепь</t>
  </si>
  <si>
    <t>две цепи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</si>
  <si>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</si>
  <si>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</si>
  <si>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</si>
  <si>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</si>
  <si>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</si>
  <si>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</si>
  <si>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</si>
  <si>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</si>
  <si>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</si>
  <si>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</si>
  <si>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</si>
  <si>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</si>
  <si>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</si>
  <si>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</si>
  <si>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</si>
  <si>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</si>
  <si>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</si>
  <si>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</si>
  <si>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</si>
  <si>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</si>
  <si>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</si>
  <si>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</si>
  <si>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</si>
  <si>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</si>
  <si>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</si>
  <si>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</si>
  <si>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</si>
  <si>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</si>
  <si>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</si>
  <si>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</si>
  <si>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</si>
  <si>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</si>
  <si>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</si>
  <si>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</si>
  <si>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</si>
  <si>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4.3</t>
  </si>
  <si>
    <t>4.4</t>
  </si>
  <si>
    <t>4.5</t>
  </si>
  <si>
    <t>4.6</t>
  </si>
  <si>
    <t>5.3</t>
  </si>
  <si>
    <t>5.4</t>
  </si>
  <si>
    <t>Э-1</t>
  </si>
  <si>
    <t>Э-2</t>
  </si>
  <si>
    <t>тип (стобовой,мачтовый), количество трансформаторов 1 номинальная мощность 250 кВА</t>
  </si>
  <si>
    <t>тип (стобовой,мачтовый), количество трансформаторов 1 номинальная мощность 160 кВА</t>
  </si>
  <si>
    <t>тип (стобовой,мачтовый), количество трансформаторов 1 номинальная мощность 100 кВА</t>
  </si>
  <si>
    <t>КТП 11</t>
  </si>
  <si>
    <t>КТП</t>
  </si>
  <si>
    <t>Здание РП</t>
  </si>
  <si>
    <t>Ячейки выключателя РП</t>
  </si>
  <si>
    <t>РП на 7 ячеек выключателей</t>
  </si>
  <si>
    <t>Э-4</t>
  </si>
  <si>
    <t>В-8</t>
  </si>
  <si>
    <t>4.7</t>
  </si>
  <si>
    <t>Строительство (реконструкция) ячейки трансформатора</t>
  </si>
  <si>
    <t>Трансформатор</t>
  </si>
  <si>
    <t>Двухобмоточный трансформатор масляный 10(6)кВ 250кВА</t>
  </si>
  <si>
    <t>Двухобмоточный трансформатор масляный 10(6)кВ 400кВА</t>
  </si>
  <si>
    <t>Двухобмоточный трансформатор масляный 10(6)кВ 630кВА</t>
  </si>
  <si>
    <t>Двухобмоточный трансформатор масляный 10(6)кВ 1000кВА</t>
  </si>
  <si>
    <t>Двухобмоточный трансформатор сухой 10(6)кВ 100кВА</t>
  </si>
  <si>
    <t>Двухобмоточный трансформатор сухой 10(6)кВ 630кВА</t>
  </si>
  <si>
    <t>1 ячейка</t>
  </si>
  <si>
    <t>Проектные работы (трансформатор)</t>
  </si>
  <si>
    <t>Проектные работы (КТП)</t>
  </si>
  <si>
    <t>Проектные работы (РП)</t>
  </si>
  <si>
    <t>РП</t>
  </si>
  <si>
    <t>Строительство (реконструкция, техническое перевооружение) в части автоматического пункта секционирования (реклоузера) 6-35кВ</t>
  </si>
  <si>
    <t>Реклоузер</t>
  </si>
  <si>
    <t>Б-6</t>
  </si>
  <si>
    <t>Реклоузер без ПКУ 6-15кВ</t>
  </si>
  <si>
    <t>Проектные работы (реклоузер)</t>
  </si>
  <si>
    <t>6.7</t>
  </si>
  <si>
    <t>8</t>
  </si>
  <si>
    <t>8.1</t>
  </si>
  <si>
    <t>8.2</t>
  </si>
  <si>
    <t>8.3</t>
  </si>
  <si>
    <t>8.4</t>
  </si>
  <si>
    <t>8.5</t>
  </si>
  <si>
    <t>8.6</t>
  </si>
  <si>
    <t>8.7</t>
  </si>
  <si>
    <t>Развитие и модернизация учета электрической энергии (мощности)</t>
  </si>
  <si>
    <t>Учет</t>
  </si>
  <si>
    <t>Прибор учета однофазный</t>
  </si>
  <si>
    <t>1 точка учета</t>
  </si>
  <si>
    <t>А-1</t>
  </si>
  <si>
    <t>Прибор учета трехфазный</t>
  </si>
  <si>
    <t>Прибор учета трехфазный с ТТ</t>
  </si>
  <si>
    <t>Прибор учета трехфазный для РП (СП, ТП, РТП), РУ 6-20 кВ</t>
  </si>
  <si>
    <t>ИВКЭ для ТП (СП,РП, РТП), РУ 6-20кВ</t>
  </si>
  <si>
    <t>А-2</t>
  </si>
  <si>
    <t>Комплекс системы безопасности</t>
  </si>
  <si>
    <t>Сигнализация</t>
  </si>
  <si>
    <t>Система пожарной и охранной сигнализации</t>
  </si>
  <si>
    <t>Система периметральной сигнализации</t>
  </si>
  <si>
    <t>1 м2 здания</t>
  </si>
  <si>
    <t>И-15</t>
  </si>
  <si>
    <t>Строительство (реконструкция, техническое перевооружение) в части АСУТП ПС и ТМ</t>
  </si>
  <si>
    <t>Телемеханика</t>
  </si>
  <si>
    <t>Шкаф ЦК ПС</t>
  </si>
  <si>
    <t>А-5</t>
  </si>
  <si>
    <t>Строительство (реконструкция) ВОЛС</t>
  </si>
  <si>
    <t>ВОЛС</t>
  </si>
  <si>
    <t>О-2</t>
  </si>
  <si>
    <t>Самонесущий волоконно-оптический кабель по ВЛ кол-во волокон-8
Максимально допустимая растягивающая нагрузка-20кН</t>
  </si>
  <si>
    <t xml:space="preserve">Идентификатор инвестиционного проекта: </t>
  </si>
  <si>
    <t>Таблица 1. Строительство систем учета, сигнализации, телемеханики и ВОЛС.</t>
  </si>
  <si>
    <t xml:space="preserve">             полное наименование субъекта электроэнергетики</t>
  </si>
  <si>
    <t>Инвестиционная программа ООО "Горсети"</t>
  </si>
  <si>
    <t>Таблица 2. Строительство КТП, РП 10(6) кВ, Реклоузера. Строительство ячейки трансформатора.</t>
  </si>
  <si>
    <t>Таблица 3. Строительство (реконструкция) ВЛ 0,4-10 кВ</t>
  </si>
  <si>
    <t>Таблица 4. Строительство (реконструкция) КЛ 0,4-10 кВ</t>
  </si>
  <si>
    <t xml:space="preserve">Итого объем финансовых потребностей, определенный в соответствии с таблицами 1 - 4 в ценах, в которых рассчитаны укрупненные нормативы цены (без НДС) 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</si>
  <si>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1 - 4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</si>
  <si>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</si>
  <si>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</si>
  <si>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2023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</si>
  <si>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</t>
    </r>
  </si>
  <si>
    <t>НДС 20%</t>
  </si>
  <si>
    <t>1 м периметра</t>
  </si>
  <si>
    <t xml:space="preserve"> выполнение специального перехода методом горизонтально-направленного бурения труба 1х160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</si>
  <si>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 20-24  
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</si>
  <si>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Таблица 5.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</si>
  <si>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КЛ 11</t>
  </si>
  <si>
    <t>КЛ 12</t>
  </si>
  <si>
    <t>КЛ 13</t>
  </si>
  <si>
    <t>КЛ 14</t>
  </si>
  <si>
    <t>тип (киосковый,), количество трансформаторов 1 номинальная мощность 250 кВА</t>
  </si>
  <si>
    <t>Двухобмоточный трансформатор масляный 10(6)кВ 160кВА</t>
  </si>
  <si>
    <t>КЛ 15</t>
  </si>
  <si>
    <t>КТП 12</t>
  </si>
  <si>
    <t>КЛ 16</t>
  </si>
  <si>
    <t>КЛ 17</t>
  </si>
  <si>
    <t>КЛ 18</t>
  </si>
  <si>
    <t>Номинальный ток-2000 А
Номинальный ток отключения-40кА</t>
  </si>
  <si>
    <t>Расчет стоимости реализации инвестиционного пректа, составленный с использованием  укрупненных нормативов цен типовых технологических решений капитального строительства объектов электроэнергетики за период 2020-2024г</t>
  </si>
  <si>
    <t>J_0000060024</t>
  </si>
  <si>
    <t>Установка учетов с АСКУЭ на границе балансовой принадлежности с потребителями, запитанными от ВЛ-0,4кВ</t>
  </si>
  <si>
    <t>Год раскрытия информации: 1, 2 квартал 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</si>
</sst>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</numFmts>
  <fonts count="4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sz val="11"/>
      <color theme="1"/>
      <name val="Calibri"/>
      <family val="2"/>
      <scheme val="minor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0"/>
      <name val="Calibri"/>
      <family val="2"/>
      <charset val="204"/>
    </font>
    <font>
      <b/>
      <i/>
      <sz val="12"/>
      <color theme="0"/>
      <name val="Calibri"/>
      <family val="2"/>
      <charset val="204"/>
    </font>
    <font>
      <b/>
      <sz val="12"/>
      <color theme="0"/>
      <name val="Times New Roman"/>
      <family val="1"/>
      <charset val="204"/>
    </font>
    <font>
      <b/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5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5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6" fillId="0" borderId="0"/>
    <xf numFmtId="0" fontId="26" fillId="0" borderId="0"/>
    <xf numFmtId="0" fontId="4" fillId="0" borderId="0"/>
    <xf numFmtId="0" fontId="27" fillId="0" borderId="0"/>
    <xf numFmtId="0" fontId="27" fillId="0" borderId="0"/>
    <xf numFmtId="165" fontId="4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0" fontId="30" fillId="0" borderId="0"/>
    <xf numFmtId="0" fontId="2" fillId="0" borderId="0"/>
  </cellStyleXfs>
  <cellXfs count="220">
    <xf numFmtId="0" fontId="0" fillId="0" borderId="0" xfId="0"/>
    <xf numFmtId="0" fontId="25" fillId="0" borderId="10" xfId="0" applyFont="1" applyBorder="1" applyAlignment="1">
      <alignment horizontal="center" vertical="center" wrapText="1"/>
    </xf>
    <xf numFmtId="0" fontId="25" fillId="0" borderId="10" xfId="0" applyFont="1" applyBorder="1" applyAlignment="1">
      <alignment vertical="center" wrapText="1"/>
    </xf>
    <xf numFmtId="0" fontId="5" fillId="0" borderId="10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10" xfId="0" applyFont="1" applyFill="1" applyBorder="1" applyAlignment="1">
      <alignment vertical="center"/>
    </xf>
    <xf numFmtId="0" fontId="6" fillId="0" borderId="10" xfId="0" applyFont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horizontal="center"/>
    </xf>
    <xf numFmtId="0" fontId="5" fillId="0" borderId="10" xfId="52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/>
    </xf>
    <xf numFmtId="0" fontId="5" fillId="0" borderId="10" xfId="52" applyFont="1" applyBorder="1" applyAlignment="1">
      <alignment vertical="center" wrapText="1"/>
    </xf>
    <xf numFmtId="0" fontId="5" fillId="0" borderId="10" xfId="52" applyFont="1" applyBorder="1" applyAlignment="1">
      <alignment horizontal="left" vertical="center" wrapText="1"/>
    </xf>
    <xf numFmtId="0" fontId="5" fillId="0" borderId="10" xfId="0" applyFont="1" applyBorder="1" applyAlignment="1">
      <alignment vertical="center" wrapText="1"/>
    </xf>
    <xf numFmtId="0" fontId="25" fillId="0" borderId="11" xfId="0" applyFont="1" applyBorder="1" applyAlignment="1">
      <alignment vertical="center" wrapText="1"/>
    </xf>
    <xf numFmtId="0" fontId="5" fillId="0" borderId="0" xfId="0" applyFont="1" applyFill="1" applyBorder="1"/>
    <xf numFmtId="49" fontId="25" fillId="0" borderId="10" xfId="0" applyNumberFormat="1" applyFont="1" applyFill="1" applyBorder="1" applyAlignment="1">
      <alignment horizontal="center" vertical="center"/>
    </xf>
    <xf numFmtId="0" fontId="25" fillId="0" borderId="17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left" vertical="center" wrapText="1"/>
    </xf>
    <xf numFmtId="0" fontId="33" fillId="0" borderId="10" xfId="0" applyFont="1" applyBorder="1" applyAlignment="1">
      <alignment horizontal="left" vertical="center"/>
    </xf>
    <xf numFmtId="0" fontId="36" fillId="0" borderId="1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28" fillId="0" borderId="0" xfId="0" applyFont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5" fillId="0" borderId="10" xfId="0" applyFont="1" applyFill="1" applyBorder="1" applyAlignment="1">
      <alignment horizontal="center" wrapText="1"/>
    </xf>
    <xf numFmtId="0" fontId="33" fillId="0" borderId="10" xfId="0" applyFont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/>
    </xf>
    <xf numFmtId="49" fontId="25" fillId="0" borderId="10" xfId="52" applyNumberFormat="1" applyFont="1" applyFill="1" applyBorder="1" applyAlignment="1">
      <alignment horizontal="center" vertical="center" wrapText="1"/>
    </xf>
    <xf numFmtId="49" fontId="25" fillId="0" borderId="15" xfId="52" applyNumberFormat="1" applyFont="1" applyFill="1" applyBorder="1" applyAlignment="1">
      <alignment horizontal="center" vertical="center" wrapText="1"/>
    </xf>
    <xf numFmtId="49" fontId="25" fillId="0" borderId="10" xfId="0" applyNumberFormat="1" applyFont="1" applyBorder="1" applyAlignment="1">
      <alignment horizontal="center" vertical="center"/>
    </xf>
    <xf numFmtId="49" fontId="25" fillId="0" borderId="0" xfId="0" applyNumberFormat="1" applyFont="1" applyFill="1" applyBorder="1" applyAlignment="1">
      <alignment horizontal="center" vertical="center"/>
    </xf>
    <xf numFmtId="0" fontId="41" fillId="0" borderId="0" xfId="0" applyFont="1" applyFill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42" fillId="0" borderId="0" xfId="0" applyFont="1" applyFill="1" applyAlignment="1">
      <alignment horizontal="center"/>
    </xf>
    <xf numFmtId="3" fontId="42" fillId="0" borderId="0" xfId="0" applyNumberFormat="1" applyFont="1" applyFill="1" applyAlignment="1">
      <alignment horizontal="center"/>
    </xf>
    <xf numFmtId="0" fontId="43" fillId="0" borderId="0" xfId="0" applyFont="1" applyFill="1" applyBorder="1" applyAlignment="1">
      <alignment horizontal="center" vertical="center" wrapText="1"/>
    </xf>
    <xf numFmtId="0" fontId="42" fillId="0" borderId="0" xfId="0" applyFont="1" applyFill="1"/>
    <xf numFmtId="0" fontId="42" fillId="0" borderId="0" xfId="0" applyFont="1" applyBorder="1"/>
    <xf numFmtId="0" fontId="42" fillId="0" borderId="0" xfId="0" applyFont="1" applyFill="1" applyBorder="1" applyAlignment="1">
      <alignment horizontal="center" wrapText="1"/>
    </xf>
    <xf numFmtId="0" fontId="42" fillId="0" borderId="0" xfId="0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center"/>
    </xf>
    <xf numFmtId="3" fontId="42" fillId="0" borderId="0" xfId="0" applyNumberFormat="1" applyFont="1" applyFill="1" applyBorder="1" applyAlignment="1">
      <alignment horizontal="center"/>
    </xf>
    <xf numFmtId="0" fontId="42" fillId="0" borderId="0" xfId="0" applyFont="1" applyFill="1" applyBorder="1"/>
    <xf numFmtId="4" fontId="42" fillId="0" borderId="0" xfId="0" applyNumberFormat="1" applyFont="1" applyFill="1" applyBorder="1" applyAlignment="1">
      <alignment horizontal="center"/>
    </xf>
    <xf numFmtId="0" fontId="44" fillId="0" borderId="0" xfId="0" applyFont="1" applyFill="1" applyBorder="1" applyAlignment="1">
      <alignment horizontal="center" vertical="center" wrapText="1"/>
    </xf>
    <xf numFmtId="3" fontId="45" fillId="0" borderId="0" xfId="0" applyNumberFormat="1" applyFont="1" applyFill="1" applyBorder="1" applyAlignment="1">
      <alignment horizontal="center" vertical="center"/>
    </xf>
    <xf numFmtId="0" fontId="42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49" fontId="25" fillId="0" borderId="10" xfId="54" applyNumberFormat="1" applyFont="1" applyFill="1" applyBorder="1" applyAlignment="1">
      <alignment horizontal="center" vertical="center" wrapText="1"/>
    </xf>
    <xf numFmtId="0" fontId="5" fillId="0" borderId="10" xfId="54" applyFont="1" applyFill="1" applyBorder="1" applyAlignment="1">
      <alignment horizontal="center" vertical="center" wrapText="1"/>
    </xf>
    <xf numFmtId="49" fontId="25" fillId="0" borderId="15" xfId="54" applyNumberFormat="1" applyFont="1" applyFill="1" applyBorder="1" applyAlignment="1">
      <alignment horizontal="center" vertical="center" wrapText="1"/>
    </xf>
    <xf numFmtId="49" fontId="25" fillId="0" borderId="10" xfId="37" applyNumberFormat="1" applyFont="1" applyFill="1" applyBorder="1" applyAlignment="1">
      <alignment horizontal="center" vertical="center"/>
    </xf>
    <xf numFmtId="0" fontId="28" fillId="0" borderId="10" xfId="37" applyFont="1" applyFill="1" applyBorder="1" applyAlignment="1">
      <alignment horizontal="left" vertical="center" wrapText="1"/>
    </xf>
    <xf numFmtId="0" fontId="5" fillId="0" borderId="0" xfId="37" applyFont="1" applyFill="1" applyBorder="1" applyAlignment="1">
      <alignment wrapText="1"/>
    </xf>
    <xf numFmtId="0" fontId="5" fillId="0" borderId="0" xfId="37" applyFont="1" applyFill="1"/>
    <xf numFmtId="0" fontId="41" fillId="0" borderId="0" xfId="37" applyFont="1" applyFill="1" applyBorder="1" applyAlignment="1">
      <alignment horizontal="center" vertical="center" wrapText="1"/>
    </xf>
    <xf numFmtId="0" fontId="33" fillId="0" borderId="10" xfId="37" applyFont="1" applyFill="1" applyBorder="1" applyAlignment="1">
      <alignment horizontal="left" vertical="center"/>
    </xf>
    <xf numFmtId="168" fontId="5" fillId="0" borderId="0" xfId="37" applyNumberFormat="1" applyFont="1" applyFill="1"/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/>
    </xf>
    <xf numFmtId="0" fontId="33" fillId="0" borderId="10" xfId="37" applyFont="1" applyFill="1" applyBorder="1" applyAlignment="1">
      <alignment horizontal="left" vertical="center" wrapText="1"/>
    </xf>
    <xf numFmtId="0" fontId="41" fillId="0" borderId="0" xfId="37" applyFont="1" applyFill="1" applyBorder="1" applyAlignment="1">
      <alignment horizontal="center" wrapText="1"/>
    </xf>
    <xf numFmtId="0" fontId="5" fillId="0" borderId="0" xfId="37" applyFont="1" applyFill="1" applyBorder="1" applyAlignment="1">
      <alignment horizontal="center" wrapText="1"/>
    </xf>
    <xf numFmtId="0" fontId="5" fillId="0" borderId="0" xfId="37" applyFont="1" applyFill="1" applyAlignment="1">
      <alignment horizontal="center"/>
    </xf>
    <xf numFmtId="0" fontId="0" fillId="0" borderId="0" xfId="0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29" fillId="0" borderId="10" xfId="0" applyFont="1" applyFill="1" applyBorder="1" applyAlignment="1">
      <alignment horizontal="center" vertical="center" wrapText="1"/>
    </xf>
    <xf numFmtId="3" fontId="29" fillId="0" borderId="10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3" fontId="5" fillId="0" borderId="19" xfId="0" applyNumberFormat="1" applyFont="1" applyFill="1" applyBorder="1" applyAlignment="1">
      <alignment horizontal="center" vertical="center"/>
    </xf>
    <xf numFmtId="0" fontId="29" fillId="0" borderId="19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3" fontId="6" fillId="0" borderId="10" xfId="0" applyNumberFormat="1" applyFont="1" applyFill="1" applyBorder="1" applyAlignment="1">
      <alignment horizontal="center"/>
    </xf>
    <xf numFmtId="0" fontId="0" fillId="0" borderId="0" xfId="0" applyFill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4" fontId="25" fillId="0" borderId="10" xfId="0" applyNumberFormat="1" applyFont="1" applyBorder="1" applyAlignment="1">
      <alignment horizontal="center" vertical="center" wrapText="1"/>
    </xf>
    <xf numFmtId="4" fontId="25" fillId="0" borderId="10" xfId="0" applyNumberFormat="1" applyFont="1" applyBorder="1" applyAlignment="1">
      <alignment horizontal="center" vertical="center"/>
    </xf>
    <xf numFmtId="4" fontId="25" fillId="0" borderId="10" xfId="37" applyNumberFormat="1" applyFont="1" applyFill="1" applyBorder="1" applyAlignment="1">
      <alignment horizontal="center" vertical="center"/>
    </xf>
    <xf numFmtId="4" fontId="25" fillId="24" borderId="10" xfId="37" applyNumberFormat="1" applyFont="1" applyFill="1" applyBorder="1" applyAlignment="1">
      <alignment horizontal="center" vertical="center"/>
    </xf>
    <xf numFmtId="4" fontId="25" fillId="24" borderId="10" xfId="37" applyNumberFormat="1" applyFont="1" applyFill="1" applyBorder="1" applyAlignment="1" applyProtection="1">
      <alignment horizontal="center" vertical="center"/>
      <protection locked="0"/>
    </xf>
    <xf numFmtId="0" fontId="5" fillId="0" borderId="15" xfId="0" applyFont="1" applyFill="1" applyBorder="1" applyAlignment="1">
      <alignment horizontal="center" vertical="center"/>
    </xf>
    <xf numFmtId="49" fontId="5" fillId="0" borderId="20" xfId="0" applyNumberFormat="1" applyFont="1" applyFill="1" applyBorder="1" applyAlignment="1">
      <alignment horizontal="center" vertical="center" wrapText="1"/>
    </xf>
    <xf numFmtId="49" fontId="5" fillId="0" borderId="21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28" fillId="0" borderId="0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center"/>
    </xf>
    <xf numFmtId="0" fontId="33" fillId="0" borderId="18" xfId="0" applyFont="1" applyFill="1" applyBorder="1" applyAlignment="1">
      <alignment horizontal="left" vertical="center" wrapText="1"/>
    </xf>
    <xf numFmtId="0" fontId="33" fillId="0" borderId="0" xfId="0" applyFont="1" applyFill="1" applyBorder="1" applyAlignment="1">
      <alignment horizontal="left" vertical="center"/>
    </xf>
    <xf numFmtId="0" fontId="33" fillId="0" borderId="0" xfId="0" applyFont="1" applyFill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right"/>
    </xf>
    <xf numFmtId="0" fontId="0" fillId="0" borderId="0" xfId="0" applyAlignment="1">
      <alignment horizontal="right"/>
    </xf>
    <xf numFmtId="0" fontId="0" fillId="0" borderId="22" xfId="0" applyBorder="1" applyAlignment="1">
      <alignment horizontal="right"/>
    </xf>
    <xf numFmtId="49" fontId="5" fillId="0" borderId="11" xfId="0" applyNumberFormat="1" applyFont="1" applyFill="1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49" fontId="5" fillId="0" borderId="11" xfId="0" applyNumberFormat="1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2" xfId="0" applyBorder="1" applyAlignment="1">
      <alignment horizontal="left"/>
    </xf>
    <xf numFmtId="49" fontId="46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/>
    </xf>
    <xf numFmtId="49" fontId="28" fillId="0" borderId="0" xfId="0" applyNumberFormat="1" applyFont="1" applyFill="1" applyAlignment="1">
      <alignment horizontal="center"/>
    </xf>
    <xf numFmtId="0" fontId="5" fillId="0" borderId="10" xfId="0" applyFont="1" applyBorder="1" applyAlignment="1">
      <alignment horizontal="center" vertical="center" wrapText="1"/>
    </xf>
    <xf numFmtId="0" fontId="28" fillId="0" borderId="0" xfId="0" applyFont="1" applyBorder="1" applyAlignment="1">
      <alignment horizontal="left" vertical="center"/>
    </xf>
    <xf numFmtId="0" fontId="33" fillId="0" borderId="18" xfId="0" applyFont="1" applyBorder="1" applyAlignment="1">
      <alignment horizontal="left" vertical="center" wrapText="1"/>
    </xf>
    <xf numFmtId="0" fontId="33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 wrapText="1"/>
    </xf>
    <xf numFmtId="3" fontId="25" fillId="0" borderId="11" xfId="0" applyNumberFormat="1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/>
    </xf>
    <xf numFmtId="0" fontId="5" fillId="0" borderId="15" xfId="52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7" xfId="52" applyFont="1" applyFill="1" applyBorder="1" applyAlignment="1">
      <alignment horizontal="center" vertical="center" wrapText="1"/>
    </xf>
    <xf numFmtId="0" fontId="5" fillId="0" borderId="16" xfId="52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3" fontId="25" fillId="0" borderId="10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3" fontId="5" fillId="0" borderId="11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49" fontId="25" fillId="0" borderId="0" xfId="0" applyNumberFormat="1" applyFont="1" applyFill="1" applyBorder="1" applyAlignment="1">
      <alignment horizontal="left" vertical="center"/>
    </xf>
    <xf numFmtId="0" fontId="25" fillId="0" borderId="0" xfId="0" applyFont="1" applyFill="1" applyBorder="1" applyAlignment="1">
      <alignment horizontal="left" vertical="center" wrapText="1"/>
    </xf>
    <xf numFmtId="0" fontId="28" fillId="0" borderId="10" xfId="37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3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0" fontId="5" fillId="0" borderId="13" xfId="54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6 2 2" xfId="54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10" Type="http://schemas.openxmlformats.org/officeDocument/2006/relationships/externalLink" Target="externalLinks/externalLink3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UGO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cablesch-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&#1056;&#1072;&#1073;&#1086;&#1095;&#1080;&#1081;%20&#1089;&#1090;&#1086;&#1083;/Information%20blok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&#1072;&#1089;&#1095;&#1077;&#1090;%20&#1089;&#1090;&#1088;&#1072;&#1085;&#109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6;&#1052;%20&#1090;&#1072;&#1088;&#1080;&#1092;&#1099;.2007(&#1051;&#1077;&#1085;.&#1086;&#1073;&#1083;).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Local%20Settings/Temporary%20Internet%20Files/Content.Outlook/2UMNX8RJ/Information%20blok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64;&#1056;%20&#1052;&#1069;&#1055;-&#1058;&#1069;&#1050;%202011%20&#1085;&#1072;%2001.09.20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план 2000"/>
      <sheetName val="Перегруппировка"/>
      <sheetName val="ПрЭС"/>
      <sheetName val="Главная для ТП"/>
      <sheetName val="1.15 (д.б.)"/>
      <sheetName val="Заголовок"/>
      <sheetName val="EKDEB90"/>
      <sheetName val="Смета_"/>
      <sheetName val="ФОТ по месяцам"/>
      <sheetName val="Смета ДУ и ПД"/>
      <sheetName val="Главная"/>
      <sheetName val="на_1_тут"/>
      <sheetName val="ВАРИАНТ_3_РАБОЧИЙ"/>
      <sheetName val="план_2000"/>
      <sheetName val="Главная_для_ТП"/>
      <sheetName val="1_15_(д_б_)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реестр сф 2012"/>
      <sheetName val="Итоги"/>
      <sheetName val="Лист2"/>
      <sheetName val="Списки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GATE HOUSE"/>
      <sheetName val="ADMINISTRATION BUILDING "/>
      <sheetName val="HYDROGEN PLANT BUILDING"/>
      <sheetName val="COAL HANDLING CONTROL BUILDING"/>
      <sheetName val="COAL PLANT BUNKERING SW. BLDG."/>
      <sheetName val="COAL RAIL UNLOADING SW. BLDG."/>
      <sheetName val="FUEL OIL XFER"/>
      <sheetName val="ASH CONTROL"/>
      <sheetName val="ESP CONTROL HOUSE"/>
      <sheetName val="WAREHOUSE"/>
      <sheetName val="WORKSHOP-STORE"/>
      <sheetName val="BULLDOZER GARAGE"/>
      <sheetName val="CHLORINATION BLDG"/>
      <sheetName val="CIRCULATING WATER PUMP HOUSE"/>
      <sheetName val="SWITCH YARD BUILDING"/>
      <sheetName val="BERTH ELECTRICITY HOUSE"/>
      <sheetName val="COMMON SERVICE HOUSE "/>
      <sheetName val="UNIT 1 &amp; UNIT 2 FGD PUMPHOUSE"/>
      <sheetName val="GYPSUM DEWATERING HOUSE"/>
      <sheetName val="LIMESTONE MILLING HOUSE"/>
      <sheetName val="WATER TREATMENT CONTROL HOUSE"/>
      <sheetName val="WASTE WATER TREATMENT BLDG. "/>
      <sheetName val="GARAGE-CIVIL WORSHOP"/>
      <sheetName val="SUB GATE HOUSE"/>
      <sheetName val="EXTERNAL PLANT WORKSHOP"/>
      <sheetName val="UNIT 1 BOILER BUILDING"/>
      <sheetName val="CENTRAL CONTROL BUILDING"/>
      <sheetName val="UNIT 1 TURBINE BUILDING"/>
      <sheetName val="UNIT 1 &amp; UNIT 2 AUX BAY-BUNKER "/>
      <sheetName val="UNIT 2 BOILER BUILDING "/>
      <sheetName val="UNIT 2 TURBINE BUILDING"/>
      <sheetName val="RETURN WATER PUMPHOUSE"/>
      <sheetName val="H.F.O. UNLOADING PUMP HOUSE"/>
      <sheetName val="Sheet1"/>
      <sheetName val="XL4Poppy"/>
      <sheetName val="См-2 Шатурс сети  проект работы"/>
      <sheetName val="HO_h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Адреса телефоны"/>
      <sheetName val="t_настройки"/>
      <sheetName val="t_проверки"/>
      <sheetName val="Сценарные условия"/>
      <sheetName val="Список ДЗО"/>
      <sheetName val="Information blok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18.2"/>
      <sheetName val="6"/>
      <sheetName val="15"/>
      <sheetName val="2.3"/>
      <sheetName val="20"/>
      <sheetName val="27"/>
      <sheetName val="P2.1"/>
      <sheetName val="29"/>
      <sheetName val="21"/>
      <sheetName val="23"/>
      <sheetName val="26"/>
      <sheetName val="28"/>
      <sheetName val="19"/>
      <sheetName val="22"/>
      <sheetName val="Регионы"/>
      <sheetName val="FST5"/>
      <sheetName val="Панель управления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  <cell r="D4" t="str">
            <v>747-92-90</v>
          </cell>
        </row>
        <row r="7">
          <cell r="C7" t="str">
            <v>Гилев Дмитрий Михайлович</v>
          </cell>
          <cell r="D7" t="str">
            <v>747-92-92 (3031)</v>
          </cell>
          <cell r="E7" t="str">
            <v>915-3800031</v>
          </cell>
        </row>
        <row r="8">
          <cell r="C8">
            <v>0</v>
          </cell>
          <cell r="D8">
            <v>0</v>
          </cell>
          <cell r="E8">
            <v>0</v>
          </cell>
        </row>
        <row r="9">
          <cell r="C9" t="str">
            <v>Антропова Наталья</v>
          </cell>
          <cell r="D9" t="str">
            <v>8-919-786-00-57</v>
          </cell>
          <cell r="E9">
            <v>0</v>
          </cell>
          <cell r="F9" t="str">
            <v>Antropova.NG@mrsk-1.ru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C10" t="str">
            <v>Кислякова Ксения</v>
          </cell>
          <cell r="D10" t="str">
            <v>747-92-92 (3035)</v>
          </cell>
          <cell r="E10">
            <v>0</v>
          </cell>
          <cell r="F10" t="str">
            <v>Kislyakova.KO@mrsk-1.ru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A11" t="e">
            <v>#VALUE!</v>
          </cell>
          <cell r="B11">
            <v>0</v>
          </cell>
          <cell r="C11" t="str">
            <v>Мелешкин Дмитрий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A12">
            <v>0</v>
          </cell>
          <cell r="B12">
            <v>0</v>
          </cell>
          <cell r="C12" t="str">
            <v>Щепоткина Людмила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C13" t="str">
            <v>Павлов Владимир Михайлович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A14">
            <v>0</v>
          </cell>
          <cell r="B14" t="str">
            <v>Начальник департамента финансов</v>
          </cell>
          <cell r="C14" t="str">
            <v>Хромова Екатерина</v>
          </cell>
          <cell r="D14" t="str">
            <v>747-92-92 (3275)</v>
          </cell>
          <cell r="E14" t="str">
            <v>915-162-81-75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E15" t="str">
            <v xml:space="preserve">   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U15">
            <v>0</v>
          </cell>
          <cell r="V15" t="str">
            <v>Название ДЗО:</v>
          </cell>
          <cell r="W15">
            <v>0</v>
          </cell>
          <cell r="X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E17" t="str">
            <v>915-162-81-27</v>
          </cell>
          <cell r="F17">
            <v>0</v>
          </cell>
          <cell r="G17">
            <v>0</v>
          </cell>
          <cell r="H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U17">
            <v>0</v>
          </cell>
          <cell r="V17" t="str">
            <v>Отчетный период:</v>
          </cell>
          <cell r="W17">
            <v>0</v>
          </cell>
          <cell r="X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E19" t="str">
            <v>915-380-00-87</v>
          </cell>
          <cell r="F19" t="str">
            <v>Nesterenko_VV@mrsk-1.ru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E20" t="str">
            <v>8-915-380-00-15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P20">
            <v>0</v>
          </cell>
          <cell r="Q20">
            <v>0</v>
          </cell>
          <cell r="R20">
            <v>0</v>
          </cell>
          <cell r="S20" t="str">
            <v>Динамика по показателям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 t="str">
            <v>Лапинская Светалана</v>
          </cell>
          <cell r="D21">
            <v>0</v>
          </cell>
          <cell r="E21" t="str">
            <v>915-380-00-37</v>
          </cell>
          <cell r="F21">
            <v>0</v>
          </cell>
          <cell r="G21">
            <v>0</v>
          </cell>
          <cell r="H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 t="str">
            <v>Черных Денис Борисович</v>
          </cell>
          <cell r="D22">
            <v>0</v>
          </cell>
          <cell r="E22" t="str">
            <v>915-3800082</v>
          </cell>
          <cell r="H22">
            <v>0</v>
          </cell>
          <cell r="J22">
            <v>0</v>
          </cell>
          <cell r="K22">
            <v>0</v>
          </cell>
          <cell r="N22">
            <v>0</v>
          </cell>
        </row>
        <row r="23">
          <cell r="C23" t="str">
            <v>Рыбников Дмитрий Алексеевич</v>
          </cell>
          <cell r="D23">
            <v>0</v>
          </cell>
          <cell r="E23" t="str">
            <v>915-1628140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 t="str">
            <v>Алдонова Ольга Викторовна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C25" t="str">
            <v>Раковский Эдуард Казимирович</v>
          </cell>
          <cell r="D25">
            <v>0</v>
          </cell>
          <cell r="E25" t="str">
            <v xml:space="preserve"> 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 t="str">
            <v>Науменко Людмила Николаевна</v>
          </cell>
          <cell r="D26">
            <v>0</v>
          </cell>
          <cell r="E26">
            <v>0</v>
          </cell>
          <cell r="F26" t="str">
            <v xml:space="preserve">   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C27">
            <v>0</v>
          </cell>
          <cell r="D27" t="str">
            <v>742-53-68 (9295)</v>
          </cell>
          <cell r="E27">
            <v>0</v>
          </cell>
          <cell r="F27">
            <v>14285.714285714286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</row>
        <row r="29">
          <cell r="C29" t="str">
            <v>Ушаков Евгений Викторович</v>
          </cell>
          <cell r="D29" t="str">
            <v>(831) 431-83-59</v>
          </cell>
          <cell r="E29">
            <v>0</v>
          </cell>
          <cell r="F29" t="str">
            <v>ushakov_ev@mrsk-cp.ru</v>
          </cell>
          <cell r="G29">
            <v>23447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</row>
        <row r="30">
          <cell r="C30" t="str">
            <v>Тихомирова Ольга Владимировна</v>
          </cell>
          <cell r="D30" t="str">
            <v>(831) 431-83-09,
431-91-01</v>
          </cell>
          <cell r="E30" t="str">
            <v>8-910-101-92-10</v>
          </cell>
          <cell r="F30" t="str">
            <v>tikhomirova_ov@mrsk-cp.ru</v>
          </cell>
          <cell r="G30">
            <v>23491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</row>
        <row r="31">
          <cell r="C31" t="str">
            <v>Алешин Артем Геннадьевич</v>
          </cell>
          <cell r="D31" t="str">
            <v>(831) 431-93-55</v>
          </cell>
          <cell r="E31" t="str">
            <v>910-793-4786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</row>
        <row r="32">
          <cell r="C32" t="str">
            <v>Киреев Алексей Александрович</v>
          </cell>
          <cell r="D32" t="str">
            <v>(831) 431-83-39</v>
          </cell>
          <cell r="E32" t="str">
            <v xml:space="preserve"> 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C33" t="str">
            <v>Кульмяев Андрей</v>
          </cell>
          <cell r="D33">
            <v>0</v>
          </cell>
          <cell r="E33" t="str">
            <v>8-910-892-78-04</v>
          </cell>
          <cell r="F33">
            <v>0</v>
          </cell>
          <cell r="G33">
            <v>0</v>
          </cell>
          <cell r="H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B34">
            <v>0</v>
          </cell>
          <cell r="C34" t="str">
            <v>Кузин Михаил Владимирович</v>
          </cell>
          <cell r="D34">
            <v>0</v>
          </cell>
          <cell r="E34" t="str">
            <v>8-910-899-53-00</v>
          </cell>
          <cell r="F34">
            <v>0</v>
          </cell>
          <cell r="G34">
            <v>0</v>
          </cell>
          <cell r="H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</row>
        <row r="35">
          <cell r="C35" t="str">
            <v>Тарасов Андрей Геннадьевич</v>
          </cell>
          <cell r="D35" t="str">
            <v>(831) 431-74-92</v>
          </cell>
          <cell r="E35" t="str">
            <v>8-910-104-12-49</v>
          </cell>
          <cell r="F35" t="str">
            <v>Tarasov_AG@mrsk-cp.ru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</row>
        <row r="36">
          <cell r="C36" t="str">
            <v>Титов Алексей Александрович</v>
          </cell>
          <cell r="D36" t="str">
            <v>(831) 431-74-92</v>
          </cell>
          <cell r="E36">
            <v>0</v>
          </cell>
          <cell r="F36" t="str">
            <v>titov_aa@mrsk-cp.ru</v>
          </cell>
          <cell r="G36">
            <v>0</v>
          </cell>
          <cell r="H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</row>
        <row r="37">
          <cell r="B37">
            <v>0</v>
          </cell>
          <cell r="C37" t="str">
            <v>Недоросков Дмитрий Александрович</v>
          </cell>
          <cell r="D37">
            <v>0</v>
          </cell>
          <cell r="E37" t="str">
            <v>8-920-255-50-64</v>
          </cell>
          <cell r="F37">
            <v>0</v>
          </cell>
          <cell r="G37">
            <v>0</v>
          </cell>
          <cell r="H37">
            <v>0</v>
          </cell>
          <cell r="J37">
            <v>0</v>
          </cell>
          <cell r="K37">
            <v>0</v>
          </cell>
          <cell r="N37">
            <v>0</v>
          </cell>
        </row>
        <row r="38">
          <cell r="C38" t="str">
            <v>Ведерников Андрей Юрьевич</v>
          </cell>
          <cell r="D38" t="str">
            <v>(831) 431-91-45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C39" t="str">
            <v>Лосева Татьяна Михайловна</v>
          </cell>
          <cell r="D39" t="str">
            <v>433-38-06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J39">
            <v>0</v>
          </cell>
          <cell r="K39">
            <v>0</v>
          </cell>
          <cell r="N39">
            <v>0</v>
          </cell>
        </row>
        <row r="40">
          <cell r="C40" t="str">
            <v>Сухотник Александр Борисович</v>
          </cell>
          <cell r="D40" t="str">
            <v>431-85-88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J40">
            <v>0</v>
          </cell>
          <cell r="K40">
            <v>0</v>
          </cell>
          <cell r="N40">
            <v>0</v>
          </cell>
        </row>
        <row r="41">
          <cell r="C41" t="str">
            <v>Басалаев Валерий Леонидович</v>
          </cell>
          <cell r="D41" t="str">
            <v>431-85-23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N41">
            <v>0</v>
          </cell>
        </row>
        <row r="42">
          <cell r="C42" t="str">
            <v>Якимова Людмила</v>
          </cell>
          <cell r="D42" t="str">
            <v>(831) 431-83-45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J42">
            <v>0</v>
          </cell>
          <cell r="K42">
            <v>0</v>
          </cell>
          <cell r="N42">
            <v>0</v>
          </cell>
        </row>
        <row r="43">
          <cell r="C43" t="str">
            <v>Подольская Лада Александровна</v>
          </cell>
          <cell r="D43" t="str">
            <v>433-38-06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J43">
            <v>0</v>
          </cell>
          <cell r="K43">
            <v>0</v>
          </cell>
          <cell r="N43">
            <v>0</v>
          </cell>
        </row>
        <row r="44">
          <cell r="C44" t="str">
            <v>Токаева Ольга Васильевна</v>
          </cell>
          <cell r="D44" t="str">
            <v>(831) 431-93-15</v>
          </cell>
          <cell r="E44">
            <v>0</v>
          </cell>
        </row>
        <row r="45">
          <cell r="C45" t="str">
            <v>Кронберг Наталья</v>
          </cell>
          <cell r="D45" t="str">
            <v>(831) 431-91-72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N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N46">
            <v>0</v>
          </cell>
        </row>
        <row r="47">
          <cell r="C47" t="str">
            <v>Кухмай Александр Маркович</v>
          </cell>
          <cell r="D47">
            <v>0</v>
          </cell>
          <cell r="E47" t="str">
            <v>8(911) 712-24-02</v>
          </cell>
          <cell r="F47" t="str">
            <v>main@mrsksevzap.ru</v>
          </cell>
          <cell r="G47">
            <v>18741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N47">
            <v>0</v>
          </cell>
        </row>
        <row r="48">
          <cell r="C48" t="str">
            <v>Макарова Ольга Вадимовна</v>
          </cell>
          <cell r="D48" t="str">
            <v>(812) 305-106-06</v>
          </cell>
          <cell r="E48" t="str">
            <v>8-911-712-24-15</v>
          </cell>
          <cell r="F48" t="str">
            <v>makarova@mrsksevzap.ru</v>
          </cell>
          <cell r="G48">
            <v>26262</v>
          </cell>
          <cell r="H48">
            <v>0</v>
          </cell>
          <cell r="J48">
            <v>0</v>
          </cell>
          <cell r="K48">
            <v>0</v>
          </cell>
          <cell r="N48">
            <v>0</v>
          </cell>
        </row>
        <row r="49">
          <cell r="C49" t="str">
            <v xml:space="preserve">Бахирева Дарья Андреевна </v>
          </cell>
          <cell r="D49" t="str">
            <v>(812) 305-1010 (доб.203)</v>
          </cell>
          <cell r="E49">
            <v>0</v>
          </cell>
          <cell r="F49" t="str">
            <v>bda@mrsksevzap.ru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N49">
            <v>0</v>
          </cell>
        </row>
        <row r="50">
          <cell r="C50" t="str">
            <v>Горкавенко Людмила Игоревна</v>
          </cell>
          <cell r="D50" t="str">
            <v>(812) 305-10-20</v>
          </cell>
          <cell r="E50">
            <v>0</v>
          </cell>
        </row>
        <row r="52">
          <cell r="D52" t="str">
            <v>(812) 305-10-29</v>
          </cell>
          <cell r="E52">
            <v>0</v>
          </cell>
          <cell r="F52">
            <v>0</v>
          </cell>
          <cell r="G52">
            <v>0</v>
          </cell>
        </row>
        <row r="53">
          <cell r="D53" t="str">
            <v>(812) 320-22-87 (119)</v>
          </cell>
          <cell r="E53">
            <v>0</v>
          </cell>
          <cell r="F53" t="str">
            <v>mae@mrsksevzap.ru</v>
          </cell>
          <cell r="G53">
            <v>0</v>
          </cell>
        </row>
        <row r="54">
          <cell r="C54" t="str">
            <v>Ткаченко Евгения Николаевна</v>
          </cell>
          <cell r="D54" t="str">
            <v>(812) 320-22-87 (237)</v>
          </cell>
          <cell r="E54" t="str">
            <v>71 михалева</v>
          </cell>
          <cell r="F54" t="str">
            <v>ten@mrsksevzap.ru</v>
          </cell>
          <cell r="G54">
            <v>0</v>
          </cell>
        </row>
        <row r="55">
          <cell r="C55" t="str">
            <v>Поветкина Анаа Александровна</v>
          </cell>
          <cell r="D55" t="str">
            <v>(812) 305-10-67</v>
          </cell>
          <cell r="E55">
            <v>0</v>
          </cell>
          <cell r="F55">
            <v>0</v>
          </cell>
          <cell r="G55">
            <v>0</v>
          </cell>
        </row>
        <row r="56">
          <cell r="C56" t="str">
            <v>Крылова Ариадна Александровна</v>
          </cell>
          <cell r="D56" t="str">
            <v>(812) 305-10-42</v>
          </cell>
          <cell r="E56">
            <v>0</v>
          </cell>
          <cell r="F56">
            <v>0</v>
          </cell>
          <cell r="G56">
            <v>0</v>
          </cell>
        </row>
        <row r="57">
          <cell r="C57" t="str">
            <v>Михалева Людмила Юрьевна</v>
          </cell>
          <cell r="D57" t="str">
            <v>(812) 305-10-71</v>
          </cell>
          <cell r="E57">
            <v>0</v>
          </cell>
          <cell r="F57">
            <v>0</v>
          </cell>
          <cell r="G57">
            <v>0</v>
          </cell>
        </row>
        <row r="58">
          <cell r="C58" t="str">
            <v>Платашкина Вера</v>
          </cell>
          <cell r="D58">
            <v>0</v>
          </cell>
          <cell r="E58" t="str">
            <v>8-911-811-84-49</v>
          </cell>
          <cell r="F58">
            <v>0</v>
          </cell>
          <cell r="G58">
            <v>0</v>
          </cell>
        </row>
        <row r="59">
          <cell r="C59" t="str">
            <v>Кушнеров Анатолий Валерььевич</v>
          </cell>
          <cell r="D59">
            <v>0</v>
          </cell>
          <cell r="E59" t="str">
            <v>8 (911) 712-24-05</v>
          </cell>
          <cell r="F59" t="str">
            <v>avk@mrsksevzap.ru</v>
          </cell>
          <cell r="G59">
            <v>26131</v>
          </cell>
        </row>
        <row r="60">
          <cell r="C60" t="str">
            <v>Титов Сергей Геннадьевич</v>
          </cell>
          <cell r="F60" t="str">
            <v>titov@mrsksevzap.ru</v>
          </cell>
          <cell r="G60">
            <v>23110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</row>
        <row r="62">
          <cell r="C62" t="str">
            <v>Карташова Елена Борисовна</v>
          </cell>
          <cell r="D62" t="str">
            <v>(812) 320-22-87 (127)</v>
          </cell>
          <cell r="E62">
            <v>0</v>
          </cell>
          <cell r="F62" t="str">
            <v xml:space="preserve"> </v>
          </cell>
          <cell r="G62">
            <v>0</v>
          </cell>
        </row>
        <row r="63">
          <cell r="C63" t="str">
            <v>Анфимов Олег Панфутьевич</v>
          </cell>
          <cell r="D63" t="str">
            <v>(812) 320-22-87 (138)</v>
          </cell>
          <cell r="E63" t="str">
            <v>8-911-712-24-00</v>
          </cell>
          <cell r="F63">
            <v>0</v>
          </cell>
          <cell r="G63">
            <v>0</v>
          </cell>
        </row>
        <row r="64">
          <cell r="C64" t="str">
            <v>Факс</v>
          </cell>
          <cell r="D64" t="str">
            <v>(812) 328-06-32</v>
          </cell>
          <cell r="E64">
            <v>0</v>
          </cell>
          <cell r="F64">
            <v>0</v>
          </cell>
          <cell r="G64">
            <v>0</v>
          </cell>
        </row>
        <row r="65">
          <cell r="C65">
            <v>0</v>
          </cell>
          <cell r="G65">
            <v>0</v>
          </cell>
        </row>
        <row r="66">
          <cell r="C66">
            <v>0</v>
          </cell>
          <cell r="D66" t="str">
            <v>(343) 216-17-60</v>
          </cell>
          <cell r="E66" t="str">
            <v>912-2300411</v>
          </cell>
          <cell r="F66">
            <v>0</v>
          </cell>
          <cell r="G66">
            <v>0</v>
          </cell>
        </row>
        <row r="67">
          <cell r="C67" t="str">
            <v>Морозова Елена Александровна</v>
          </cell>
          <cell r="D67" t="str">
            <v>(343) 216-88-62</v>
          </cell>
          <cell r="E67" t="str">
            <v>912-2300-416</v>
          </cell>
          <cell r="F67">
            <v>0</v>
          </cell>
          <cell r="G67">
            <v>0</v>
          </cell>
        </row>
        <row r="68">
          <cell r="C68" t="str">
            <v>Юлдашева Ирина Николаевна</v>
          </cell>
          <cell r="D68" t="str">
            <v>216-88-66
215-25-51</v>
          </cell>
          <cell r="E68" t="str">
            <v>912-23-20-415</v>
          </cell>
          <cell r="F68">
            <v>0</v>
          </cell>
          <cell r="G68">
            <v>0</v>
          </cell>
        </row>
        <row r="69">
          <cell r="C69" t="str">
            <v>(Сливчук) Максимова Юлия</v>
          </cell>
          <cell r="D69" t="str">
            <v>215-26-86</v>
          </cell>
          <cell r="E69" t="str">
            <v>8-912-23-00-407</v>
          </cell>
          <cell r="F69">
            <v>0</v>
          </cell>
          <cell r="G69">
            <v>0</v>
          </cell>
        </row>
        <row r="70">
          <cell r="C70" t="str">
            <v>Шевелев Илья Владимирович</v>
          </cell>
          <cell r="F70">
            <v>0</v>
          </cell>
          <cell r="G70">
            <v>0</v>
          </cell>
        </row>
        <row r="71">
          <cell r="C71" t="str">
            <v>Кузьминкина Жанна Викторовна</v>
          </cell>
          <cell r="D71" t="str">
            <v>(343) 215-26-30</v>
          </cell>
          <cell r="E71" t="str">
            <v>8-912-2320426</v>
          </cell>
          <cell r="G71">
            <v>0</v>
          </cell>
        </row>
        <row r="72">
          <cell r="C72" t="str">
            <v>Рагозина Марина Викторовна</v>
          </cell>
          <cell r="D72" t="str">
            <v>8 (343)215-22-93</v>
          </cell>
          <cell r="E72">
            <v>0</v>
          </cell>
          <cell r="F72" t="str">
            <v>MRagozina@MRSK-URAL.RU</v>
          </cell>
          <cell r="G72">
            <v>0</v>
          </cell>
        </row>
        <row r="73">
          <cell r="C73" t="str">
            <v>Соболева Наталья Анатольевна</v>
          </cell>
          <cell r="F73" t="str">
            <v>nsoboleva@mrsk-ural.ru</v>
          </cell>
          <cell r="G73">
            <v>0</v>
          </cell>
        </row>
        <row r="74">
          <cell r="C74" t="str">
            <v xml:space="preserve">Вилисова Анастасия </v>
          </cell>
          <cell r="D74" t="str">
            <v>(343) 215 26 29</v>
          </cell>
          <cell r="E74" t="str">
            <v>8-912-23-00-425</v>
          </cell>
          <cell r="F74">
            <v>0</v>
          </cell>
          <cell r="G74">
            <v>0</v>
          </cell>
        </row>
        <row r="75">
          <cell r="C75" t="str">
            <v>Черноскутова Вера Сергеевна</v>
          </cell>
          <cell r="D75" t="str">
            <v>(343) 215-22-62</v>
          </cell>
          <cell r="E75">
            <v>0</v>
          </cell>
          <cell r="F75">
            <v>0</v>
          </cell>
          <cell r="G75">
            <v>0</v>
          </cell>
        </row>
        <row r="76">
          <cell r="C76" t="str">
            <v>Кайль Владимир Викторович</v>
          </cell>
          <cell r="D76" t="str">
            <v>(343) 215-26-34</v>
          </cell>
          <cell r="E76" t="str">
            <v>сот. тел. 908-635-29-68</v>
          </cell>
          <cell r="F76">
            <v>0</v>
          </cell>
          <cell r="G76">
            <v>0</v>
          </cell>
        </row>
        <row r="77">
          <cell r="C77" t="str">
            <v>Нечаева Евгения Александровна</v>
          </cell>
          <cell r="D77" t="str">
            <v>(343) 215 22 62</v>
          </cell>
          <cell r="E77">
            <v>0</v>
          </cell>
          <cell r="G77">
            <v>0</v>
          </cell>
        </row>
        <row r="78">
          <cell r="C78" t="str">
            <v>Соколов Алексей</v>
          </cell>
          <cell r="D78" t="str">
            <v>(343) 215-26-86</v>
          </cell>
          <cell r="E78">
            <v>0</v>
          </cell>
          <cell r="F78">
            <v>0</v>
          </cell>
          <cell r="G78">
            <v>0</v>
          </cell>
        </row>
        <row r="79">
          <cell r="C79" t="str">
            <v>Ларюшкин Константин</v>
          </cell>
          <cell r="D79" t="str">
            <v>(343) 215-25-89</v>
          </cell>
          <cell r="E79">
            <v>0</v>
          </cell>
          <cell r="F79">
            <v>0</v>
          </cell>
          <cell r="G79">
            <v>0</v>
          </cell>
        </row>
        <row r="80">
          <cell r="C80" t="str">
            <v>Афанасьева Екатерина</v>
          </cell>
          <cell r="D80" t="str">
            <v>(343) 215-26-28</v>
          </cell>
          <cell r="E80">
            <v>0</v>
          </cell>
          <cell r="F80">
            <v>0</v>
          </cell>
          <cell r="G80">
            <v>0</v>
          </cell>
        </row>
        <row r="81">
          <cell r="C81" t="str">
            <v>Максимова Юлия</v>
          </cell>
          <cell r="D81" t="str">
            <v>(343) 216-17-68</v>
          </cell>
          <cell r="E81" t="str">
            <v>912-2300407</v>
          </cell>
          <cell r="F81" t="str">
            <v>YuMaksimova@mrsk-uv.ru</v>
          </cell>
          <cell r="G81">
            <v>0</v>
          </cell>
        </row>
        <row r="82">
          <cell r="C82" t="str">
            <v>Смирнова Наталья</v>
          </cell>
          <cell r="D82" t="str">
            <v>(343) 216-17-62 (4688)</v>
          </cell>
          <cell r="E82" t="str">
            <v xml:space="preserve"> </v>
          </cell>
          <cell r="F82">
            <v>0</v>
          </cell>
          <cell r="G82">
            <v>0</v>
          </cell>
        </row>
        <row r="83">
          <cell r="C83" t="str">
            <v>Бондаренко Наталья Владимировна</v>
          </cell>
          <cell r="D83" t="str">
            <v>(343) 216-88-69 (4616)</v>
          </cell>
          <cell r="E83" t="str">
            <v>912-2232500</v>
          </cell>
          <cell r="G83">
            <v>0</v>
          </cell>
        </row>
        <row r="84">
          <cell r="C84" t="str">
            <v>Вороная Мария</v>
          </cell>
          <cell r="D84" t="str">
            <v>(343) 216-17-60 (4683)</v>
          </cell>
          <cell r="E84" t="str">
            <v>8-912-23-20-417</v>
          </cell>
          <cell r="F84">
            <v>0</v>
          </cell>
          <cell r="G84">
            <v>0</v>
          </cell>
        </row>
        <row r="85">
          <cell r="C85" t="str">
            <v>Бахтурина Екатерина</v>
          </cell>
          <cell r="F85">
            <v>0</v>
          </cell>
          <cell r="G85">
            <v>0</v>
          </cell>
        </row>
        <row r="86">
          <cell r="C86" t="str">
            <v>Белозерцев Юрий Тимофеевич</v>
          </cell>
          <cell r="F86">
            <v>0</v>
          </cell>
          <cell r="G86">
            <v>0</v>
          </cell>
        </row>
        <row r="87">
          <cell r="C87" t="str">
            <v xml:space="preserve">Бурлак Вера Петровна </v>
          </cell>
          <cell r="F87">
            <v>0</v>
          </cell>
          <cell r="G87">
            <v>0</v>
          </cell>
        </row>
        <row r="88">
          <cell r="C88" t="str">
            <v>Васильева Елизавета</v>
          </cell>
          <cell r="F88">
            <v>0</v>
          </cell>
          <cell r="G88">
            <v>0</v>
          </cell>
        </row>
        <row r="89">
          <cell r="C89" t="str">
            <v>Сукова Елена</v>
          </cell>
          <cell r="G89">
            <v>0</v>
          </cell>
        </row>
        <row r="90">
          <cell r="C90">
            <v>0</v>
          </cell>
          <cell r="G90">
            <v>0</v>
          </cell>
        </row>
        <row r="91">
          <cell r="C91">
            <v>0</v>
          </cell>
          <cell r="G91">
            <v>0</v>
          </cell>
        </row>
        <row r="92">
          <cell r="C92">
            <v>0</v>
          </cell>
        </row>
        <row r="93">
          <cell r="C93" t="str">
            <v>Касандров Максим</v>
          </cell>
          <cell r="G93">
            <v>0</v>
          </cell>
        </row>
        <row r="94">
          <cell r="C94" t="str">
            <v>Ануфриев Алексей</v>
          </cell>
        </row>
        <row r="95">
          <cell r="C95" t="str">
            <v>Факс</v>
          </cell>
          <cell r="G95">
            <v>0</v>
          </cell>
        </row>
        <row r="96">
          <cell r="G96">
            <v>0</v>
          </cell>
        </row>
        <row r="97">
          <cell r="G97">
            <v>23766</v>
          </cell>
        </row>
        <row r="100">
          <cell r="G100">
            <v>0</v>
          </cell>
        </row>
        <row r="101">
          <cell r="G101">
            <v>23324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26051</v>
          </cell>
        </row>
        <row r="114">
          <cell r="G114">
            <v>27121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24515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0</v>
          </cell>
        </row>
        <row r="167">
          <cell r="G167">
            <v>0</v>
          </cell>
        </row>
        <row r="168">
          <cell r="G168">
            <v>0</v>
          </cell>
        </row>
        <row r="169">
          <cell r="G169">
            <v>27433</v>
          </cell>
        </row>
        <row r="170">
          <cell r="G170">
            <v>21592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0</v>
          </cell>
        </row>
        <row r="177">
          <cell r="G177">
            <v>0</v>
          </cell>
        </row>
        <row r="178">
          <cell r="G178">
            <v>0</v>
          </cell>
        </row>
        <row r="179">
          <cell r="G179">
            <v>0</v>
          </cell>
        </row>
        <row r="180">
          <cell r="G180">
            <v>0</v>
          </cell>
        </row>
        <row r="182">
          <cell r="G182">
            <v>0</v>
          </cell>
        </row>
        <row r="184">
          <cell r="G184">
            <v>0</v>
          </cell>
        </row>
        <row r="185">
          <cell r="G185">
            <v>27736</v>
          </cell>
        </row>
        <row r="186">
          <cell r="G186">
            <v>0</v>
          </cell>
        </row>
        <row r="187">
          <cell r="G187">
            <v>0</v>
          </cell>
        </row>
        <row r="188">
          <cell r="G188">
            <v>0</v>
          </cell>
        </row>
        <row r="190">
          <cell r="G190">
            <v>0</v>
          </cell>
        </row>
        <row r="192">
          <cell r="G192">
            <v>21495</v>
          </cell>
        </row>
        <row r="193">
          <cell r="G193">
            <v>21671</v>
          </cell>
        </row>
        <row r="194">
          <cell r="G194">
            <v>0</v>
          </cell>
        </row>
        <row r="197">
          <cell r="G197">
            <v>0</v>
          </cell>
        </row>
        <row r="198">
          <cell r="G198">
            <v>0</v>
          </cell>
        </row>
        <row r="199">
          <cell r="G199">
            <v>0</v>
          </cell>
        </row>
        <row r="200">
          <cell r="G200">
            <v>0</v>
          </cell>
        </row>
        <row r="201">
          <cell r="G201">
            <v>0</v>
          </cell>
        </row>
        <row r="202">
          <cell r="G202">
            <v>0</v>
          </cell>
        </row>
        <row r="203">
          <cell r="G203">
            <v>0</v>
          </cell>
        </row>
        <row r="204">
          <cell r="G204">
            <v>0</v>
          </cell>
        </row>
        <row r="205">
          <cell r="G205">
            <v>0</v>
          </cell>
        </row>
        <row r="206">
          <cell r="G206">
            <v>0</v>
          </cell>
        </row>
        <row r="207">
          <cell r="G207">
            <v>0</v>
          </cell>
        </row>
        <row r="208">
          <cell r="G208">
            <v>0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0</v>
          </cell>
        </row>
        <row r="212">
          <cell r="G212">
            <v>0</v>
          </cell>
        </row>
        <row r="214">
          <cell r="G214">
            <v>0</v>
          </cell>
        </row>
        <row r="215">
          <cell r="G215">
            <v>0</v>
          </cell>
        </row>
        <row r="216">
          <cell r="G216">
            <v>0</v>
          </cell>
        </row>
        <row r="217">
          <cell r="G217">
            <v>0</v>
          </cell>
        </row>
        <row r="219">
          <cell r="G219">
            <v>0</v>
          </cell>
        </row>
        <row r="220">
          <cell r="G220">
            <v>0</v>
          </cell>
        </row>
        <row r="221">
          <cell r="G221">
            <v>0</v>
          </cell>
        </row>
        <row r="222">
          <cell r="G222">
            <v>0</v>
          </cell>
        </row>
        <row r="223">
          <cell r="G223">
            <v>0</v>
          </cell>
        </row>
        <row r="224">
          <cell r="G224">
            <v>0</v>
          </cell>
        </row>
        <row r="226">
          <cell r="G226">
            <v>0</v>
          </cell>
        </row>
        <row r="228">
          <cell r="G228">
            <v>0</v>
          </cell>
        </row>
        <row r="230">
          <cell r="G230">
            <v>0</v>
          </cell>
        </row>
        <row r="232">
          <cell r="G23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>
        <row r="4">
          <cell r="C4">
            <v>0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 refreshError="1"/>
      <sheetData sheetId="60" refreshError="1"/>
      <sheetData sheetId="61" refreshError="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 покупки"/>
      <sheetName val="Сети - предложение ФСТ"/>
      <sheetName val="Расчет страны"/>
      <sheetName val="Лист1"/>
      <sheetName val="Лист3"/>
      <sheetName val="FST5"/>
      <sheetName val="2008 -2010"/>
      <sheetName val="Регионы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УФ-61"/>
      <sheetName val="Заголовок"/>
      <sheetName val="TEHSHEET"/>
      <sheetName val="clone"/>
      <sheetName val="Свод по регионам"/>
      <sheetName val="Баланс энергии"/>
      <sheetName val="УПХ"/>
      <sheetName val="УНПХ"/>
      <sheetName val="Транспортн"/>
      <sheetName val="Баланс мощности"/>
      <sheetName val="Страхов"/>
      <sheetName val=" КВЛ 11"/>
      <sheetName val="НВВ общая"/>
      <sheetName val="амортизация по уровням напряжен"/>
      <sheetName val="П.1.16. оплата труда ОПР"/>
      <sheetName val="материалы"/>
      <sheetName val="Ремонты 11"/>
      <sheetName val="Сводная ремонт"/>
      <sheetName val="Пл за Зем"/>
      <sheetName val="ОТ и ТБ"/>
      <sheetName val="Аренда им"/>
      <sheetName val="Команд"/>
      <sheetName val="Обуч"/>
      <sheetName val="Др проч"/>
      <sheetName val="Услуги банков"/>
      <sheetName val="Н на Им"/>
      <sheetName val="др внереал расходы"/>
      <sheetName val="соц характер"/>
      <sheetName val="П2.1 на 01.01.2011"/>
      <sheetName val="П.1.18. Калькуляция"/>
      <sheetName val="П.1.21 Прибыль"/>
      <sheetName val="П1.24"/>
      <sheetName val="П1.25"/>
      <sheetName val="П.1.17"/>
      <sheetName val="численность"/>
      <sheetName val=" НВВ передача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Тариф_покупки"/>
      <sheetName val="Сети_-_предложение_ФСТ"/>
      <sheetName val="Расчет_страны"/>
      <sheetName val="2008_-2010"/>
      <sheetName val="Производство_электроэнергии"/>
      <sheetName val="Т19_1"/>
      <sheetName val="Свод_по_регионам"/>
      <sheetName val="Баланс_энергии"/>
      <sheetName val="Баланс_мощности"/>
      <sheetName val="_КВЛ_11"/>
      <sheetName val="НВВ_общая"/>
      <sheetName val="амортизация_по_уровням_напряжен"/>
      <sheetName val="П_1_16__оплата_труда_ОПР"/>
      <sheetName val="Ремонты_11"/>
      <sheetName val="Сводная_ремонт"/>
      <sheetName val="Пл_за_Зем"/>
      <sheetName val="ОТ_и_ТБ"/>
      <sheetName val="Аренда_им"/>
      <sheetName val="Др_проч"/>
      <sheetName val="Услуги_банков"/>
      <sheetName val="Н_на_Им"/>
      <sheetName val="др_внереал_расходы"/>
      <sheetName val="соц_характер"/>
      <sheetName val="П2_1_на_01_01_2011"/>
      <sheetName val="П_1_18__Калькуляция"/>
      <sheetName val="П_1_21_Прибыль"/>
      <sheetName val="П1_24"/>
      <sheetName val="П1_25"/>
      <sheetName val="П_1_17"/>
      <sheetName val="_НВВ_передача"/>
      <sheetName val="Ф-1_(для_АО-энерго)"/>
      <sheetName val="Ф-2_(для_АО-энерго)"/>
      <sheetName val="База"/>
      <sheetName val="Контроль"/>
      <sheetName val="18.2"/>
      <sheetName val="6"/>
      <sheetName val="17.1"/>
      <sheetName val="15"/>
      <sheetName val="2.3"/>
      <sheetName val="P2.1"/>
      <sheetName val="Москва"/>
      <sheetName val="Сводка - лизинг"/>
    </sheetNames>
    <sheetDataSet>
      <sheetData sheetId="0" refreshError="1">
        <row r="8">
          <cell r="G8">
            <v>12550382.6187</v>
          </cell>
          <cell r="W8">
            <v>772.50149999999996</v>
          </cell>
        </row>
        <row r="9">
          <cell r="W9">
            <v>728.48590000000002</v>
          </cell>
        </row>
        <row r="10">
          <cell r="W10">
            <v>705.4579</v>
          </cell>
        </row>
        <row r="11">
          <cell r="W11">
            <v>727.90920000000006</v>
          </cell>
        </row>
        <row r="12">
          <cell r="W12">
            <v>849.44190000000003</v>
          </cell>
        </row>
        <row r="13">
          <cell r="W13">
            <v>605.33299999999997</v>
          </cell>
        </row>
        <row r="14">
          <cell r="W14">
            <v>733.29650000000004</v>
          </cell>
        </row>
        <row r="15">
          <cell r="W15">
            <v>665.01980000000003</v>
          </cell>
        </row>
        <row r="16">
          <cell r="W16">
            <v>754.99030000000005</v>
          </cell>
        </row>
        <row r="17">
          <cell r="W17">
            <v>687.71609999999998</v>
          </cell>
        </row>
        <row r="18">
          <cell r="W18">
            <v>665.59</v>
          </cell>
        </row>
        <row r="19">
          <cell r="W19">
            <v>687.75660000000005</v>
          </cell>
        </row>
        <row r="20">
          <cell r="W20">
            <v>721.82320000000004</v>
          </cell>
        </row>
        <row r="21">
          <cell r="W21">
            <v>763.3193</v>
          </cell>
        </row>
        <row r="22">
          <cell r="W22">
            <v>686.88329999999996</v>
          </cell>
        </row>
        <row r="23">
          <cell r="W23">
            <v>808.98209999999995</v>
          </cell>
        </row>
        <row r="24">
          <cell r="W24">
            <v>809.9162</v>
          </cell>
        </row>
        <row r="25">
          <cell r="W25">
            <v>764.40449999999998</v>
          </cell>
        </row>
        <row r="27">
          <cell r="G27">
            <v>7627900.5129000004</v>
          </cell>
          <cell r="H27">
            <v>7627900.5129000004</v>
          </cell>
          <cell r="I27">
            <v>686164.51309999998</v>
          </cell>
          <cell r="J27">
            <v>0</v>
          </cell>
          <cell r="K27">
            <v>686164.51309999998</v>
          </cell>
          <cell r="L27">
            <v>94248.472800000003</v>
          </cell>
          <cell r="M27">
            <v>2098.3134</v>
          </cell>
          <cell r="N27">
            <v>589817.72690000001</v>
          </cell>
          <cell r="O27">
            <v>2069061.3176</v>
          </cell>
          <cell r="P27">
            <v>1511531.148</v>
          </cell>
          <cell r="Q27">
            <v>557530.16960000002</v>
          </cell>
          <cell r="R27">
            <v>0</v>
          </cell>
          <cell r="S27">
            <v>0</v>
          </cell>
          <cell r="T27">
            <v>0</v>
          </cell>
          <cell r="U27">
            <v>4872674.6821999997</v>
          </cell>
          <cell r="V27">
            <v>581.28440000000001</v>
          </cell>
          <cell r="W27">
            <v>523.62189999999998</v>
          </cell>
          <cell r="X27">
            <v>7370.43</v>
          </cell>
          <cell r="Y27">
            <v>8382.6</v>
          </cell>
          <cell r="Z27">
            <v>8043.79</v>
          </cell>
          <cell r="AA27">
            <v>336</v>
          </cell>
        </row>
        <row r="28">
          <cell r="G28">
            <v>11750202.856000001</v>
          </cell>
          <cell r="H28">
            <v>11750202.856000001</v>
          </cell>
          <cell r="I28">
            <v>3158675.5356000001</v>
          </cell>
          <cell r="J28">
            <v>2812616.17</v>
          </cell>
          <cell r="K28">
            <v>407444.63559999998</v>
          </cell>
          <cell r="L28">
            <v>69196.201199999996</v>
          </cell>
          <cell r="M28">
            <v>1014.5513</v>
          </cell>
          <cell r="N28">
            <v>337233.88309999998</v>
          </cell>
          <cell r="O28">
            <v>6215480.0246000001</v>
          </cell>
          <cell r="P28">
            <v>1747846</v>
          </cell>
          <cell r="Q28">
            <v>189720</v>
          </cell>
          <cell r="R28">
            <v>4277914.0246000001</v>
          </cell>
          <cell r="S28">
            <v>0</v>
          </cell>
          <cell r="T28">
            <v>0</v>
          </cell>
          <cell r="U28">
            <v>2376047.2958</v>
          </cell>
          <cell r="V28">
            <v>764.78930000000003</v>
          </cell>
          <cell r="W28">
            <v>698.95429999999999</v>
          </cell>
          <cell r="X28">
            <v>4972.2</v>
          </cell>
          <cell r="Y28">
            <v>3106.8</v>
          </cell>
          <cell r="Z28">
            <v>2856.39</v>
          </cell>
          <cell r="AA28">
            <v>250.77</v>
          </cell>
        </row>
        <row r="29">
          <cell r="G29">
            <v>6145206.9338999996</v>
          </cell>
          <cell r="H29">
            <v>6145206.9338999996</v>
          </cell>
          <cell r="I29">
            <v>2944358.7985</v>
          </cell>
          <cell r="J29">
            <v>2793698.49</v>
          </cell>
          <cell r="K29">
            <v>201971.67850000001</v>
          </cell>
          <cell r="L29">
            <v>49331.108399999997</v>
          </cell>
          <cell r="M29">
            <v>510.33440000000002</v>
          </cell>
          <cell r="N29">
            <v>152130.23569999999</v>
          </cell>
          <cell r="O29">
            <v>1992163.0453000001</v>
          </cell>
          <cell r="P29">
            <v>1650559.5373</v>
          </cell>
          <cell r="Q29">
            <v>341603.50799999997</v>
          </cell>
          <cell r="R29">
            <v>0</v>
          </cell>
          <cell r="S29">
            <v>0</v>
          </cell>
          <cell r="T29">
            <v>0</v>
          </cell>
          <cell r="U29">
            <v>1208685.0900999999</v>
          </cell>
          <cell r="V29">
            <v>1260.8858</v>
          </cell>
          <cell r="W29">
            <v>1123.1703</v>
          </cell>
          <cell r="X29">
            <v>3426.8</v>
          </cell>
          <cell r="Y29">
            <v>958.6</v>
          </cell>
          <cell r="Z29">
            <v>911.6</v>
          </cell>
          <cell r="AA29">
            <v>158.69999999999999</v>
          </cell>
        </row>
        <row r="30">
          <cell r="I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Y30">
            <v>0</v>
          </cell>
        </row>
        <row r="31">
          <cell r="G31">
            <v>12648932.0546</v>
          </cell>
          <cell r="H31">
            <v>12648932.0546</v>
          </cell>
          <cell r="I31">
            <v>785484.85719999997</v>
          </cell>
          <cell r="J31">
            <v>0</v>
          </cell>
          <cell r="K31">
            <v>785484.85719999997</v>
          </cell>
          <cell r="L31">
            <v>114358.7736</v>
          </cell>
          <cell r="M31">
            <v>3597.8119999999999</v>
          </cell>
          <cell r="N31">
            <v>667528.27159999998</v>
          </cell>
          <cell r="O31">
            <v>3410719.4862000002</v>
          </cell>
          <cell r="P31">
            <v>2433920.3103999998</v>
          </cell>
          <cell r="Q31">
            <v>353427.18699999998</v>
          </cell>
          <cell r="R31">
            <v>623371.98880000005</v>
          </cell>
          <cell r="S31">
            <v>0</v>
          </cell>
          <cell r="T31">
            <v>0</v>
          </cell>
          <cell r="U31">
            <v>8452727.7112000007</v>
          </cell>
          <cell r="V31">
            <v>875.678</v>
          </cell>
          <cell r="W31">
            <v>813.78819999999996</v>
          </cell>
          <cell r="X31">
            <v>9045</v>
          </cell>
          <cell r="Y31">
            <v>9652.7811999999994</v>
          </cell>
          <cell r="Z31">
            <v>9671.39</v>
          </cell>
          <cell r="AA31">
            <v>375</v>
          </cell>
        </row>
        <row r="32">
          <cell r="G32">
            <v>4184320.9545</v>
          </cell>
          <cell r="H32">
            <v>4184320.9545</v>
          </cell>
          <cell r="I32">
            <v>218411.3714</v>
          </cell>
          <cell r="J32">
            <v>0</v>
          </cell>
          <cell r="K32">
            <v>218411.3714</v>
          </cell>
          <cell r="L32">
            <v>40735.725599999998</v>
          </cell>
          <cell r="M32">
            <v>1239.4861000000001</v>
          </cell>
          <cell r="N32">
            <v>176436.15969999999</v>
          </cell>
          <cell r="O32">
            <v>1133799.7376999999</v>
          </cell>
          <cell r="P32">
            <v>643225</v>
          </cell>
          <cell r="Q32">
            <v>0</v>
          </cell>
          <cell r="R32">
            <v>1133799.7376999999</v>
          </cell>
          <cell r="S32">
            <v>0</v>
          </cell>
          <cell r="T32">
            <v>-643225</v>
          </cell>
          <cell r="U32">
            <v>2832109.8454</v>
          </cell>
          <cell r="V32">
            <v>809.86839999999995</v>
          </cell>
          <cell r="W32">
            <v>760.3415</v>
          </cell>
          <cell r="X32">
            <v>2862.38</v>
          </cell>
          <cell r="Y32">
            <v>3497</v>
          </cell>
          <cell r="Z32">
            <v>3454.1</v>
          </cell>
          <cell r="AA32">
            <v>84</v>
          </cell>
        </row>
        <row r="33">
          <cell r="G33">
            <v>12099573.374199999</v>
          </cell>
          <cell r="H33">
            <v>12099573.374199999</v>
          </cell>
          <cell r="I33">
            <v>978022.80429999996</v>
          </cell>
          <cell r="J33">
            <v>0</v>
          </cell>
          <cell r="K33">
            <v>978022.80429999996</v>
          </cell>
          <cell r="L33">
            <v>135090.26800000001</v>
          </cell>
          <cell r="M33">
            <v>2886.5605</v>
          </cell>
          <cell r="N33">
            <v>840045.97580000001</v>
          </cell>
          <cell r="O33">
            <v>3615769.8002999998</v>
          </cell>
          <cell r="P33">
            <v>3098728.7455000002</v>
          </cell>
          <cell r="Q33">
            <v>517041.05479999998</v>
          </cell>
          <cell r="R33">
            <v>0</v>
          </cell>
          <cell r="S33">
            <v>0</v>
          </cell>
          <cell r="T33">
            <v>0</v>
          </cell>
          <cell r="U33">
            <v>7505780.7696000002</v>
          </cell>
          <cell r="V33">
            <v>599.54160000000002</v>
          </cell>
          <cell r="W33">
            <v>604.06709999999998</v>
          </cell>
          <cell r="X33">
            <v>9987.9599999999991</v>
          </cell>
          <cell r="Y33">
            <v>12519.2</v>
          </cell>
          <cell r="Z33">
            <v>11844.62</v>
          </cell>
          <cell r="AA33">
            <v>674.58</v>
          </cell>
        </row>
        <row r="34">
          <cell r="G34">
            <v>8743224.5792999994</v>
          </cell>
          <cell r="H34">
            <v>8743224.5792999994</v>
          </cell>
          <cell r="I34">
            <v>872665.67969999998</v>
          </cell>
          <cell r="J34">
            <v>64127.58</v>
          </cell>
          <cell r="K34">
            <v>788619.47569999995</v>
          </cell>
          <cell r="L34">
            <v>149774.04699999999</v>
          </cell>
          <cell r="M34">
            <v>2397.4432999999999</v>
          </cell>
          <cell r="N34">
            <v>636447.98540000001</v>
          </cell>
          <cell r="O34">
            <v>2306173.1220999998</v>
          </cell>
          <cell r="P34">
            <v>1281980</v>
          </cell>
          <cell r="Q34">
            <v>95884.097999999998</v>
          </cell>
          <cell r="R34">
            <v>928309.02410000004</v>
          </cell>
          <cell r="S34">
            <v>0</v>
          </cell>
          <cell r="T34">
            <v>0</v>
          </cell>
          <cell r="U34">
            <v>5564385.7774999999</v>
          </cell>
          <cell r="V34">
            <v>445.1454</v>
          </cell>
          <cell r="W34">
            <v>429.798</v>
          </cell>
          <cell r="X34">
            <v>11706.884</v>
          </cell>
          <cell r="Y34">
            <v>12500.152</v>
          </cell>
          <cell r="Z34">
            <v>12810.55</v>
          </cell>
          <cell r="AA34">
            <v>349</v>
          </cell>
        </row>
        <row r="35">
          <cell r="G35">
            <v>4660699.0675999997</v>
          </cell>
          <cell r="H35">
            <v>4660699.0675999997</v>
          </cell>
          <cell r="I35">
            <v>304711.12180000002</v>
          </cell>
          <cell r="J35">
            <v>13552</v>
          </cell>
          <cell r="K35">
            <v>291159.12180000002</v>
          </cell>
          <cell r="L35">
            <v>41430.7935</v>
          </cell>
          <cell r="M35">
            <v>1117.0011999999999</v>
          </cell>
          <cell r="N35">
            <v>248611.32709999999</v>
          </cell>
          <cell r="O35">
            <v>1793616.6764</v>
          </cell>
          <cell r="P35">
            <v>1496350.2945999999</v>
          </cell>
          <cell r="Q35">
            <v>297266.38179999997</v>
          </cell>
          <cell r="R35">
            <v>0</v>
          </cell>
          <cell r="S35">
            <v>0</v>
          </cell>
          <cell r="T35">
            <v>0</v>
          </cell>
          <cell r="U35">
            <v>2562371.2694000001</v>
          </cell>
          <cell r="V35">
            <v>719.45600000000002</v>
          </cell>
          <cell r="W35">
            <v>659.60839999999996</v>
          </cell>
          <cell r="X35">
            <v>2902.39</v>
          </cell>
          <cell r="Y35">
            <v>3561.54</v>
          </cell>
          <cell r="Z35">
            <v>3447.94</v>
          </cell>
          <cell r="AA35">
            <v>113.65</v>
          </cell>
        </row>
        <row r="36">
          <cell r="G36">
            <v>2582840.1307000001</v>
          </cell>
          <cell r="H36">
            <v>2582840.1307000001</v>
          </cell>
          <cell r="I36">
            <v>185645.41639999999</v>
          </cell>
          <cell r="J36">
            <v>0</v>
          </cell>
          <cell r="K36">
            <v>185645.41639999999</v>
          </cell>
          <cell r="L36">
            <v>21900.256799999999</v>
          </cell>
          <cell r="M36">
            <v>578.57180000000005</v>
          </cell>
          <cell r="N36">
            <v>163166.58780000001</v>
          </cell>
          <cell r="O36">
            <v>1074428.044</v>
          </cell>
          <cell r="P36">
            <v>1005891</v>
          </cell>
          <cell r="Q36">
            <v>68537.043999999994</v>
          </cell>
          <cell r="R36">
            <v>0</v>
          </cell>
          <cell r="S36">
            <v>0</v>
          </cell>
          <cell r="T36">
            <v>0</v>
          </cell>
          <cell r="U36">
            <v>1322766.6703000001</v>
          </cell>
          <cell r="V36">
            <v>714.38729999999998</v>
          </cell>
          <cell r="W36">
            <v>684.78880000000004</v>
          </cell>
          <cell r="X36">
            <v>1458.1396</v>
          </cell>
          <cell r="Y36">
            <v>1851.6101000000001</v>
          </cell>
          <cell r="Z36">
            <v>1754.8</v>
          </cell>
          <cell r="AA36">
            <v>90</v>
          </cell>
        </row>
        <row r="37">
          <cell r="G37">
            <v>22687949.244899999</v>
          </cell>
          <cell r="H37">
            <v>22687949.244899999</v>
          </cell>
          <cell r="I37">
            <v>1205823.0294999999</v>
          </cell>
          <cell r="J37">
            <v>96655.97</v>
          </cell>
          <cell r="K37">
            <v>1109975.4095000001</v>
          </cell>
          <cell r="L37">
            <v>228018.23629999999</v>
          </cell>
          <cell r="M37">
            <v>7623.6064999999999</v>
          </cell>
          <cell r="N37">
            <v>874333.56669999997</v>
          </cell>
          <cell r="O37">
            <v>3928798.0983000002</v>
          </cell>
          <cell r="P37">
            <v>2895820.9415000002</v>
          </cell>
          <cell r="Q37">
            <v>876882.96750000003</v>
          </cell>
          <cell r="R37">
            <v>156094.1893</v>
          </cell>
          <cell r="S37">
            <v>0</v>
          </cell>
          <cell r="T37">
            <v>0</v>
          </cell>
          <cell r="U37">
            <v>17553328.1171</v>
          </cell>
          <cell r="V37">
            <v>927.13699999999994</v>
          </cell>
          <cell r="W37">
            <v>814.39949999999999</v>
          </cell>
          <cell r="X37">
            <v>16035.74</v>
          </cell>
          <cell r="Y37">
            <v>18932.830000000002</v>
          </cell>
          <cell r="Z37">
            <v>18637.330000000002</v>
          </cell>
          <cell r="AA37">
            <v>295.60000000000002</v>
          </cell>
        </row>
        <row r="39">
          <cell r="I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Y39">
            <v>0</v>
          </cell>
        </row>
        <row r="40">
          <cell r="G40">
            <v>2586066.2557000001</v>
          </cell>
          <cell r="H40">
            <v>2586066.2557000001</v>
          </cell>
          <cell r="I40">
            <v>394452.08689999999</v>
          </cell>
          <cell r="J40">
            <v>0</v>
          </cell>
          <cell r="K40">
            <v>394452.08689999999</v>
          </cell>
          <cell r="L40">
            <v>47756.286500000002</v>
          </cell>
          <cell r="M40">
            <v>417.96679999999998</v>
          </cell>
          <cell r="N40">
            <v>346277.83360000001</v>
          </cell>
          <cell r="O40">
            <v>1196240.2601999999</v>
          </cell>
          <cell r="P40">
            <v>1031894.8674</v>
          </cell>
          <cell r="Q40">
            <v>164345.3928</v>
          </cell>
          <cell r="R40">
            <v>0</v>
          </cell>
          <cell r="S40">
            <v>0</v>
          </cell>
          <cell r="T40">
            <v>0</v>
          </cell>
          <cell r="U40">
            <v>995373.90859999997</v>
          </cell>
          <cell r="V40">
            <v>247.83869999999999</v>
          </cell>
          <cell r="W40">
            <v>151.59020000000001</v>
          </cell>
          <cell r="X40">
            <v>3328.7</v>
          </cell>
          <cell r="Y40">
            <v>4016.2170000000001</v>
          </cell>
          <cell r="Z40">
            <v>4159.2</v>
          </cell>
          <cell r="AA40">
            <v>170</v>
          </cell>
        </row>
        <row r="41">
          <cell r="G41">
            <v>453758.61739999999</v>
          </cell>
          <cell r="H41">
            <v>453758.61739999999</v>
          </cell>
          <cell r="I41">
            <v>14890.9784</v>
          </cell>
          <cell r="J41">
            <v>0</v>
          </cell>
          <cell r="K41">
            <v>14890.9784</v>
          </cell>
          <cell r="L41">
            <v>5130.0259999999998</v>
          </cell>
          <cell r="M41">
            <v>138.05539999999999</v>
          </cell>
          <cell r="N41">
            <v>9622.8970000000008</v>
          </cell>
          <cell r="O41">
            <v>126664.1349</v>
          </cell>
          <cell r="P41">
            <v>101483</v>
          </cell>
          <cell r="Q41">
            <v>0</v>
          </cell>
          <cell r="R41">
            <v>126664.1349</v>
          </cell>
          <cell r="S41">
            <v>0</v>
          </cell>
          <cell r="T41">
            <v>-101483</v>
          </cell>
          <cell r="U41">
            <v>312203.50410000002</v>
          </cell>
          <cell r="V41">
            <v>757.59159999999997</v>
          </cell>
          <cell r="W41">
            <v>749.59</v>
          </cell>
          <cell r="X41">
            <v>324.29000000000002</v>
          </cell>
          <cell r="Y41">
            <v>412.1</v>
          </cell>
          <cell r="Z41">
            <v>412.1</v>
          </cell>
          <cell r="AA41">
            <v>0</v>
          </cell>
        </row>
        <row r="42">
          <cell r="G42">
            <v>1633586.4487999999</v>
          </cell>
          <cell r="H42">
            <v>1633586.4487999999</v>
          </cell>
          <cell r="I42">
            <v>122491.7827</v>
          </cell>
          <cell r="J42">
            <v>0</v>
          </cell>
          <cell r="K42">
            <v>122491.7827</v>
          </cell>
          <cell r="L42">
            <v>12403.9061</v>
          </cell>
          <cell r="M42">
            <v>343.60239999999999</v>
          </cell>
          <cell r="N42">
            <v>109744.2742</v>
          </cell>
          <cell r="O42">
            <v>715974.51399999997</v>
          </cell>
          <cell r="P42">
            <v>511770.978</v>
          </cell>
          <cell r="Q42">
            <v>204203.53599999999</v>
          </cell>
          <cell r="R42">
            <v>0</v>
          </cell>
          <cell r="S42">
            <v>0</v>
          </cell>
          <cell r="T42">
            <v>0</v>
          </cell>
          <cell r="U42">
            <v>795120.15209999995</v>
          </cell>
          <cell r="V42">
            <v>575.34019999999998</v>
          </cell>
          <cell r="W42">
            <v>543.66970000000003</v>
          </cell>
          <cell r="X42">
            <v>1037.19</v>
          </cell>
          <cell r="Y42">
            <v>1382</v>
          </cell>
          <cell r="Z42">
            <v>1347</v>
          </cell>
          <cell r="AA42">
            <v>35</v>
          </cell>
        </row>
        <row r="43">
          <cell r="G43">
            <v>670851.06669999997</v>
          </cell>
          <cell r="H43">
            <v>670851.06669999997</v>
          </cell>
          <cell r="I43">
            <v>48103.531000000003</v>
          </cell>
          <cell r="J43">
            <v>0</v>
          </cell>
          <cell r="K43">
            <v>48103.531000000003</v>
          </cell>
          <cell r="L43">
            <v>6370.4165999999996</v>
          </cell>
          <cell r="M43">
            <v>132.02359999999999</v>
          </cell>
          <cell r="N43">
            <v>41601.090799999998</v>
          </cell>
          <cell r="O43">
            <v>318380.2536</v>
          </cell>
          <cell r="P43">
            <v>290613.34909999999</v>
          </cell>
          <cell r="Q43">
            <v>27766.904500000001</v>
          </cell>
          <cell r="R43">
            <v>0</v>
          </cell>
          <cell r="S43">
            <v>0</v>
          </cell>
          <cell r="T43">
            <v>0</v>
          </cell>
          <cell r="U43">
            <v>304367.28210000001</v>
          </cell>
          <cell r="V43">
            <v>579.74720000000002</v>
          </cell>
          <cell r="W43">
            <v>541.28629999999998</v>
          </cell>
          <cell r="X43">
            <v>403.27</v>
          </cell>
          <cell r="Y43">
            <v>525</v>
          </cell>
          <cell r="Z43">
            <v>501.3</v>
          </cell>
          <cell r="AA43">
            <v>23.7</v>
          </cell>
        </row>
        <row r="44">
          <cell r="G44">
            <v>1297555.5560000001</v>
          </cell>
          <cell r="H44">
            <v>1297555.5560000001</v>
          </cell>
          <cell r="I44">
            <v>382248.26380000002</v>
          </cell>
          <cell r="J44">
            <v>263868.53220000002</v>
          </cell>
          <cell r="K44">
            <v>118379.7316</v>
          </cell>
          <cell r="L44">
            <v>23250.710299999999</v>
          </cell>
          <cell r="M44">
            <v>79.569299999999998</v>
          </cell>
          <cell r="N44">
            <v>95049.452000000005</v>
          </cell>
          <cell r="O44">
            <v>724343.60739999998</v>
          </cell>
          <cell r="P44">
            <v>401155</v>
          </cell>
          <cell r="Q44">
            <v>0</v>
          </cell>
          <cell r="R44">
            <v>724343.60739999998</v>
          </cell>
          <cell r="S44">
            <v>0</v>
          </cell>
          <cell r="T44">
            <v>-401155</v>
          </cell>
          <cell r="U44">
            <v>190963.68479999999</v>
          </cell>
          <cell r="V44">
            <v>163.1987</v>
          </cell>
          <cell r="W44">
            <v>152.15430000000001</v>
          </cell>
          <cell r="X44">
            <v>818</v>
          </cell>
          <cell r="Y44">
            <v>1170.1300000000001</v>
          </cell>
          <cell r="Z44">
            <v>1148</v>
          </cell>
          <cell r="AA44">
            <v>22.13</v>
          </cell>
        </row>
        <row r="45">
          <cell r="G45">
            <v>2328265.2239000001</v>
          </cell>
          <cell r="H45">
            <v>2328265.2239000001</v>
          </cell>
          <cell r="I45">
            <v>380292.38660000003</v>
          </cell>
          <cell r="J45">
            <v>114090.24000000001</v>
          </cell>
          <cell r="K45">
            <v>266202.14659999998</v>
          </cell>
          <cell r="L45">
            <v>26388.9984</v>
          </cell>
          <cell r="M45">
            <v>567.6816</v>
          </cell>
          <cell r="N45">
            <v>239245.46660000001</v>
          </cell>
          <cell r="O45">
            <v>647435.80000000005</v>
          </cell>
          <cell r="P45">
            <v>507354.04100000003</v>
          </cell>
          <cell r="Q45">
            <v>18557.251</v>
          </cell>
          <cell r="R45">
            <v>121524.508</v>
          </cell>
          <cell r="S45">
            <v>0</v>
          </cell>
          <cell r="T45">
            <v>0</v>
          </cell>
          <cell r="U45">
            <v>1300537.0373</v>
          </cell>
          <cell r="V45">
            <v>691.99590000000001</v>
          </cell>
          <cell r="W45">
            <v>577.53700000000003</v>
          </cell>
          <cell r="X45">
            <v>1797</v>
          </cell>
          <cell r="Y45">
            <v>1879.4</v>
          </cell>
          <cell r="Z45">
            <v>1815</v>
          </cell>
          <cell r="AA45">
            <v>64.400000000000006</v>
          </cell>
        </row>
        <row r="46">
          <cell r="G46">
            <v>20214804.8389</v>
          </cell>
          <cell r="H46">
            <v>20214804.8389</v>
          </cell>
          <cell r="I46">
            <v>1530167.0404999999</v>
          </cell>
          <cell r="J46">
            <v>52599.8</v>
          </cell>
          <cell r="K46">
            <v>1477567.2405000001</v>
          </cell>
          <cell r="L46">
            <v>189179.7843</v>
          </cell>
          <cell r="M46">
            <v>5588.4530000000004</v>
          </cell>
          <cell r="N46">
            <v>1282799.0031999999</v>
          </cell>
          <cell r="O46">
            <v>6643763.4539000001</v>
          </cell>
          <cell r="P46">
            <v>4283592.6727999998</v>
          </cell>
          <cell r="Q46">
            <v>996924.77439999999</v>
          </cell>
          <cell r="R46">
            <v>1363246.0067</v>
          </cell>
          <cell r="S46">
            <v>0</v>
          </cell>
          <cell r="T46">
            <v>0</v>
          </cell>
          <cell r="U46">
            <v>12040874.3445</v>
          </cell>
          <cell r="V46">
            <v>741.02930000000003</v>
          </cell>
          <cell r="W46">
            <v>706.45450000000005</v>
          </cell>
          <cell r="X46">
            <v>12952.85</v>
          </cell>
          <cell r="Y46">
            <v>16248.85</v>
          </cell>
          <cell r="Z46">
            <v>15568.85</v>
          </cell>
          <cell r="AA46">
            <v>680</v>
          </cell>
        </row>
        <row r="47">
          <cell r="G47">
            <v>3565479.1965000001</v>
          </cell>
          <cell r="H47">
            <v>3565479.1965000001</v>
          </cell>
          <cell r="I47">
            <v>241470.8824</v>
          </cell>
          <cell r="J47">
            <v>54735.249000000003</v>
          </cell>
          <cell r="K47">
            <v>186735.63339999999</v>
          </cell>
          <cell r="L47">
            <v>41737.771500000003</v>
          </cell>
          <cell r="M47">
            <v>998.43349999999998</v>
          </cell>
          <cell r="N47">
            <v>143999.4284</v>
          </cell>
          <cell r="O47">
            <v>1030848.0307</v>
          </cell>
          <cell r="P47">
            <v>586248.72609999997</v>
          </cell>
          <cell r="Q47">
            <v>258602.073</v>
          </cell>
          <cell r="R47">
            <v>185997.2316</v>
          </cell>
          <cell r="S47">
            <v>0</v>
          </cell>
          <cell r="T47">
            <v>0</v>
          </cell>
          <cell r="U47">
            <v>2293160.2834000001</v>
          </cell>
          <cell r="V47">
            <v>647.14009999999996</v>
          </cell>
          <cell r="W47">
            <v>627.16549999999995</v>
          </cell>
          <cell r="X47">
            <v>2934.2</v>
          </cell>
          <cell r="Y47">
            <v>3543.53</v>
          </cell>
          <cell r="Z47">
            <v>3439</v>
          </cell>
          <cell r="AA47">
            <v>104.53</v>
          </cell>
        </row>
        <row r="48">
          <cell r="G48">
            <v>18477994.3299</v>
          </cell>
          <cell r="H48">
            <v>18477994.3299</v>
          </cell>
          <cell r="I48">
            <v>1207099.6017</v>
          </cell>
          <cell r="J48">
            <v>13622.507799999999</v>
          </cell>
          <cell r="K48">
            <v>1193477.0939</v>
          </cell>
          <cell r="L48">
            <v>212127.38500000001</v>
          </cell>
          <cell r="M48">
            <v>6036.1745000000001</v>
          </cell>
          <cell r="N48">
            <v>975313.5344</v>
          </cell>
          <cell r="O48">
            <v>3438076.5920000002</v>
          </cell>
          <cell r="P48">
            <v>2496307.361</v>
          </cell>
          <cell r="Q48">
            <v>487131.97580000001</v>
          </cell>
          <cell r="R48">
            <v>454637.25520000001</v>
          </cell>
          <cell r="S48">
            <v>0</v>
          </cell>
          <cell r="T48">
            <v>0</v>
          </cell>
          <cell r="U48">
            <v>13832818.1362</v>
          </cell>
          <cell r="V48">
            <v>805.64869999999996</v>
          </cell>
          <cell r="W48">
            <v>731.37829999999997</v>
          </cell>
          <cell r="X48">
            <v>15034.37</v>
          </cell>
          <cell r="Y48">
            <v>17169.79</v>
          </cell>
          <cell r="Z48">
            <v>16607.82</v>
          </cell>
          <cell r="AA48">
            <v>561.97</v>
          </cell>
        </row>
        <row r="49">
          <cell r="G49">
            <v>17270989.801399998</v>
          </cell>
          <cell r="H49">
            <v>17270989.801399998</v>
          </cell>
          <cell r="I49">
            <v>1181303.9646999999</v>
          </cell>
          <cell r="J49">
            <v>0</v>
          </cell>
          <cell r="K49">
            <v>1181303.9646999999</v>
          </cell>
          <cell r="L49">
            <v>218958.89249999999</v>
          </cell>
          <cell r="M49">
            <v>4542.4579999999996</v>
          </cell>
          <cell r="N49">
            <v>957802.61419999995</v>
          </cell>
          <cell r="O49">
            <v>5703065.2879999997</v>
          </cell>
          <cell r="P49">
            <v>4049039</v>
          </cell>
          <cell r="Q49">
            <v>1654026.2879999999</v>
          </cell>
          <cell r="R49">
            <v>0</v>
          </cell>
          <cell r="S49">
            <v>0</v>
          </cell>
          <cell r="T49">
            <v>0</v>
          </cell>
          <cell r="U49">
            <v>10386620.548699999</v>
          </cell>
          <cell r="V49">
            <v>737.28660000000002</v>
          </cell>
          <cell r="W49">
            <v>647.66269999999997</v>
          </cell>
          <cell r="X49">
            <v>11139</v>
          </cell>
          <cell r="Y49">
            <v>14087.63</v>
          </cell>
          <cell r="Z49">
            <v>13503.65</v>
          </cell>
          <cell r="AA49">
            <v>583.98</v>
          </cell>
        </row>
        <row r="50">
          <cell r="G50">
            <v>1207566.7</v>
          </cell>
          <cell r="H50">
            <v>1207566.7</v>
          </cell>
          <cell r="I50">
            <v>67760.433699999994</v>
          </cell>
          <cell r="J50">
            <v>0</v>
          </cell>
          <cell r="K50">
            <v>67760.433699999994</v>
          </cell>
          <cell r="L50">
            <v>18219.017100000001</v>
          </cell>
          <cell r="M50">
            <v>394.85399999999998</v>
          </cell>
          <cell r="N50">
            <v>49146.562599999997</v>
          </cell>
          <cell r="O50">
            <v>234677.09179999999</v>
          </cell>
          <cell r="P50">
            <v>273924</v>
          </cell>
          <cell r="Q50">
            <v>0</v>
          </cell>
          <cell r="R50">
            <v>234677.09179999999</v>
          </cell>
          <cell r="S50">
            <v>0</v>
          </cell>
          <cell r="T50">
            <v>-273924</v>
          </cell>
          <cell r="U50">
            <v>905129.17449999996</v>
          </cell>
          <cell r="V50">
            <v>619.95150000000001</v>
          </cell>
          <cell r="W50">
            <v>687.85159999999996</v>
          </cell>
          <cell r="X50">
            <v>1284.8</v>
          </cell>
          <cell r="Y50">
            <v>1460</v>
          </cell>
          <cell r="Z50">
            <v>1460</v>
          </cell>
          <cell r="AA50">
            <v>0</v>
          </cell>
        </row>
        <row r="51">
          <cell r="G51">
            <v>7676956.9587000003</v>
          </cell>
          <cell r="H51">
            <v>7676956.9587000003</v>
          </cell>
          <cell r="I51">
            <v>506682.93719999999</v>
          </cell>
          <cell r="J51">
            <v>3654.9589999999998</v>
          </cell>
          <cell r="K51">
            <v>503027.97820000001</v>
          </cell>
          <cell r="L51">
            <v>75149.701799999995</v>
          </cell>
          <cell r="M51">
            <v>1974.1650999999999</v>
          </cell>
          <cell r="N51">
            <v>425904.11129999999</v>
          </cell>
          <cell r="O51">
            <v>2611472.966</v>
          </cell>
          <cell r="P51">
            <v>1615156.9794000001</v>
          </cell>
          <cell r="Q51">
            <v>135704.95019999999</v>
          </cell>
          <cell r="R51">
            <v>860611.03639999998</v>
          </cell>
          <cell r="S51">
            <v>0</v>
          </cell>
          <cell r="T51">
            <v>0</v>
          </cell>
          <cell r="U51">
            <v>4558801.0554999998</v>
          </cell>
          <cell r="V51">
            <v>719.68380000000002</v>
          </cell>
          <cell r="W51">
            <v>653.23519999999996</v>
          </cell>
          <cell r="X51">
            <v>5137.1499999999996</v>
          </cell>
          <cell r="Y51">
            <v>6334.45</v>
          </cell>
          <cell r="Z51">
            <v>6232.45</v>
          </cell>
          <cell r="AA51">
            <v>102</v>
          </cell>
        </row>
        <row r="53">
          <cell r="G53">
            <v>22121507.217</v>
          </cell>
          <cell r="H53">
            <v>22121507.217</v>
          </cell>
          <cell r="I53">
            <v>18158035.1129</v>
          </cell>
          <cell r="J53">
            <v>17876562.399999999</v>
          </cell>
          <cell r="K53">
            <v>281472.71289999998</v>
          </cell>
          <cell r="L53">
            <v>268505.88380000001</v>
          </cell>
          <cell r="M53">
            <v>0</v>
          </cell>
          <cell r="N53">
            <v>12966.829100000001</v>
          </cell>
          <cell r="O53">
            <v>-483379.18300000002</v>
          </cell>
          <cell r="P53">
            <v>0</v>
          </cell>
          <cell r="Q53">
            <v>0</v>
          </cell>
          <cell r="R53">
            <v>4069978.8169999998</v>
          </cell>
          <cell r="S53">
            <v>0</v>
          </cell>
          <cell r="T53">
            <v>-4553358</v>
          </cell>
          <cell r="U53">
            <v>4446851.2871000003</v>
          </cell>
          <cell r="W53">
            <v>0</v>
          </cell>
          <cell r="X53">
            <v>19416</v>
          </cell>
          <cell r="Y53">
            <v>0</v>
          </cell>
          <cell r="Z53">
            <v>0</v>
          </cell>
          <cell r="AA53">
            <v>0</v>
          </cell>
        </row>
        <row r="54">
          <cell r="G54">
            <v>3369395.1293000001</v>
          </cell>
          <cell r="H54">
            <v>3369395.1293000001</v>
          </cell>
          <cell r="I54">
            <v>190550.45069999999</v>
          </cell>
          <cell r="J54">
            <v>0</v>
          </cell>
          <cell r="K54">
            <v>190550.45069999999</v>
          </cell>
          <cell r="L54">
            <v>30855.0285</v>
          </cell>
          <cell r="M54">
            <v>961.85440000000006</v>
          </cell>
          <cell r="N54">
            <v>158733.56779999999</v>
          </cell>
          <cell r="O54">
            <v>977770.5477</v>
          </cell>
          <cell r="P54">
            <v>763182.94200000004</v>
          </cell>
          <cell r="Q54">
            <v>209020.07769999999</v>
          </cell>
          <cell r="R54">
            <v>5567.5280000000002</v>
          </cell>
          <cell r="S54">
            <v>0</v>
          </cell>
          <cell r="T54">
            <v>0</v>
          </cell>
          <cell r="U54">
            <v>2201074.1309000002</v>
          </cell>
          <cell r="V54">
            <v>809.70069999999998</v>
          </cell>
          <cell r="W54">
            <v>774.73689999999999</v>
          </cell>
          <cell r="X54">
            <v>2200.4382000000001</v>
          </cell>
          <cell r="Y54">
            <v>2718.3798000000002</v>
          </cell>
          <cell r="Z54">
            <v>2612.6307999999999</v>
          </cell>
          <cell r="AA54">
            <v>105.749</v>
          </cell>
        </row>
        <row r="55">
          <cell r="G55">
            <v>3230690.7870999998</v>
          </cell>
          <cell r="H55">
            <v>3230690.7870999998</v>
          </cell>
          <cell r="I55">
            <v>203228.35870000001</v>
          </cell>
          <cell r="J55">
            <v>0</v>
          </cell>
          <cell r="K55">
            <v>203228.35870000001</v>
          </cell>
          <cell r="L55">
            <v>31970.631300000001</v>
          </cell>
          <cell r="M55">
            <v>881.83040000000005</v>
          </cell>
          <cell r="N55">
            <v>170375.897</v>
          </cell>
          <cell r="O55">
            <v>1057857.2413000001</v>
          </cell>
          <cell r="P55">
            <v>861950.59530000004</v>
          </cell>
          <cell r="Q55">
            <v>91138.413100000005</v>
          </cell>
          <cell r="R55">
            <v>104768.2329</v>
          </cell>
          <cell r="S55">
            <v>0</v>
          </cell>
          <cell r="T55">
            <v>0</v>
          </cell>
          <cell r="U55">
            <v>1969605.1871</v>
          </cell>
          <cell r="V55">
            <v>737.71019999999999</v>
          </cell>
          <cell r="W55">
            <v>730.99710000000005</v>
          </cell>
          <cell r="X55">
            <v>2266.8000000000002</v>
          </cell>
          <cell r="Y55">
            <v>2669.89</v>
          </cell>
          <cell r="Z55">
            <v>2628.1</v>
          </cell>
          <cell r="AA55">
            <v>41.79</v>
          </cell>
        </row>
        <row r="56">
          <cell r="G56">
            <v>7833939.7955999998</v>
          </cell>
          <cell r="H56">
            <v>7833939.7955999998</v>
          </cell>
          <cell r="I56">
            <v>608906.2352</v>
          </cell>
          <cell r="J56">
            <v>0</v>
          </cell>
          <cell r="K56">
            <v>608906.2352</v>
          </cell>
          <cell r="L56">
            <v>91956.121100000004</v>
          </cell>
          <cell r="M56">
            <v>2385.6039000000001</v>
          </cell>
          <cell r="N56">
            <v>514564.51020000002</v>
          </cell>
          <cell r="O56">
            <v>1724646.3130999999</v>
          </cell>
          <cell r="P56">
            <v>1483557.4645</v>
          </cell>
          <cell r="Q56">
            <v>214148.97140000001</v>
          </cell>
          <cell r="R56">
            <v>26939.877199999999</v>
          </cell>
          <cell r="S56">
            <v>0</v>
          </cell>
          <cell r="T56">
            <v>0</v>
          </cell>
          <cell r="U56">
            <v>5500387.2472999999</v>
          </cell>
          <cell r="V56">
            <v>695.04139999999995</v>
          </cell>
          <cell r="W56">
            <v>656.3252</v>
          </cell>
          <cell r="X56">
            <v>6670.4198999999999</v>
          </cell>
          <cell r="Y56">
            <v>7913.7551000000003</v>
          </cell>
          <cell r="Z56">
            <v>7531.9654</v>
          </cell>
          <cell r="AA56">
            <v>381.78969999999998</v>
          </cell>
        </row>
        <row r="57">
          <cell r="G57">
            <v>4876180.2520000003</v>
          </cell>
          <cell r="H57">
            <v>4876180.2520000003</v>
          </cell>
          <cell r="I57">
            <v>212444.6606</v>
          </cell>
          <cell r="J57">
            <v>0</v>
          </cell>
          <cell r="K57">
            <v>212444.6606</v>
          </cell>
          <cell r="L57">
            <v>61577.781900000002</v>
          </cell>
          <cell r="M57">
            <v>1166.4491</v>
          </cell>
          <cell r="N57">
            <v>149700.4296</v>
          </cell>
          <cell r="O57">
            <v>1964686.5305000001</v>
          </cell>
          <cell r="P57">
            <v>1706627.2659</v>
          </cell>
          <cell r="Q57">
            <v>258059.26459999999</v>
          </cell>
          <cell r="R57">
            <v>0</v>
          </cell>
          <cell r="S57">
            <v>0</v>
          </cell>
          <cell r="T57">
            <v>0</v>
          </cell>
          <cell r="U57">
            <v>2699049.0608999999</v>
          </cell>
          <cell r="V57">
            <v>521.5231</v>
          </cell>
          <cell r="W57">
            <v>562.55319999999995</v>
          </cell>
          <cell r="X57">
            <v>4475.03</v>
          </cell>
          <cell r="Y57">
            <v>5175.32</v>
          </cell>
          <cell r="Z57">
            <v>5066.43</v>
          </cell>
          <cell r="AA57">
            <v>108.89</v>
          </cell>
        </row>
        <row r="58">
          <cell r="G58">
            <v>8021550.9062999999</v>
          </cell>
          <cell r="H58">
            <v>8021550.9062999999</v>
          </cell>
          <cell r="I58">
            <v>399893.72560000001</v>
          </cell>
          <cell r="J58">
            <v>0</v>
          </cell>
          <cell r="K58">
            <v>399893.72560000001</v>
          </cell>
          <cell r="L58">
            <v>81684.838300000003</v>
          </cell>
          <cell r="M58">
            <v>2024.4768999999999</v>
          </cell>
          <cell r="N58">
            <v>316184.41039999999</v>
          </cell>
          <cell r="O58">
            <v>2969995.2355</v>
          </cell>
          <cell r="P58">
            <v>2519000.1241000001</v>
          </cell>
          <cell r="Q58">
            <v>450995.11139999999</v>
          </cell>
          <cell r="R58">
            <v>0</v>
          </cell>
          <cell r="S58">
            <v>0</v>
          </cell>
          <cell r="T58">
            <v>0</v>
          </cell>
          <cell r="U58">
            <v>4651661.9452</v>
          </cell>
          <cell r="V58">
            <v>685.29129999999998</v>
          </cell>
          <cell r="W58">
            <v>706.72059999999999</v>
          </cell>
          <cell r="X58">
            <v>5792.0173000000004</v>
          </cell>
          <cell r="Y58">
            <v>6787.8603000000003</v>
          </cell>
          <cell r="Z58">
            <v>6640.4681</v>
          </cell>
          <cell r="AA58">
            <v>147.3922</v>
          </cell>
        </row>
        <row r="59">
          <cell r="G59">
            <v>21756401.339400001</v>
          </cell>
          <cell r="H59">
            <v>21756401.339400001</v>
          </cell>
          <cell r="I59">
            <v>3414708.9314000001</v>
          </cell>
          <cell r="J59">
            <v>2146382.92</v>
          </cell>
          <cell r="K59">
            <v>1268326.0114</v>
          </cell>
          <cell r="L59">
            <v>213622.6617</v>
          </cell>
          <cell r="M59">
            <v>6210.5835999999999</v>
          </cell>
          <cell r="N59">
            <v>1048492.7661</v>
          </cell>
          <cell r="O59">
            <v>4095208.2807999998</v>
          </cell>
          <cell r="P59">
            <v>3001891.5087000001</v>
          </cell>
          <cell r="Q59">
            <v>1183316.7720999999</v>
          </cell>
          <cell r="R59">
            <v>0</v>
          </cell>
          <cell r="S59">
            <v>90000</v>
          </cell>
          <cell r="T59">
            <v>0</v>
          </cell>
          <cell r="U59">
            <v>14246484.1272</v>
          </cell>
          <cell r="V59">
            <v>824.25369999999998</v>
          </cell>
          <cell r="W59">
            <v>752.00900000000001</v>
          </cell>
          <cell r="X59">
            <v>17925.5</v>
          </cell>
          <cell r="Y59">
            <v>17284.099999999999</v>
          </cell>
          <cell r="Z59">
            <v>16861.5</v>
          </cell>
          <cell r="AA59">
            <v>422.6</v>
          </cell>
        </row>
        <row r="60">
          <cell r="G60">
            <v>14738453.2327</v>
          </cell>
          <cell r="H60">
            <v>14738453.2327</v>
          </cell>
          <cell r="I60">
            <v>1398900.8443</v>
          </cell>
          <cell r="J60">
            <v>462659.78</v>
          </cell>
          <cell r="K60">
            <v>936241.06429999997</v>
          </cell>
          <cell r="L60">
            <v>163479.9889</v>
          </cell>
          <cell r="M60">
            <v>3858.1891999999998</v>
          </cell>
          <cell r="N60">
            <v>768902.88619999995</v>
          </cell>
          <cell r="O60">
            <v>4554638.7267000005</v>
          </cell>
          <cell r="P60">
            <v>3876961.8034000001</v>
          </cell>
          <cell r="Q60">
            <v>592393.05859999999</v>
          </cell>
          <cell r="R60">
            <v>85283.864700000006</v>
          </cell>
          <cell r="S60">
            <v>0</v>
          </cell>
          <cell r="T60">
            <v>0</v>
          </cell>
          <cell r="U60">
            <v>8784913.6616999991</v>
          </cell>
          <cell r="V60">
            <v>673.38660000000004</v>
          </cell>
          <cell r="W60">
            <v>622.13340000000005</v>
          </cell>
          <cell r="X60">
            <v>12293.28</v>
          </cell>
          <cell r="Y60">
            <v>13045.87</v>
          </cell>
          <cell r="Z60">
            <v>12723.47</v>
          </cell>
          <cell r="AA60">
            <v>322.39999999999998</v>
          </cell>
        </row>
        <row r="61">
          <cell r="G61">
            <v>5216890.3087999998</v>
          </cell>
          <cell r="H61">
            <v>5216890.3087999998</v>
          </cell>
          <cell r="I61">
            <v>394373.92379999999</v>
          </cell>
          <cell r="J61">
            <v>35780.800000000003</v>
          </cell>
          <cell r="K61">
            <v>358593.1238</v>
          </cell>
          <cell r="L61">
            <v>50844.160300000003</v>
          </cell>
          <cell r="M61">
            <v>1231.682</v>
          </cell>
          <cell r="N61">
            <v>306517.28149999998</v>
          </cell>
          <cell r="O61">
            <v>1978610.6732000001</v>
          </cell>
          <cell r="P61">
            <v>1733802</v>
          </cell>
          <cell r="Q61">
            <v>240590.24429999999</v>
          </cell>
          <cell r="R61">
            <v>4218.4288999999999</v>
          </cell>
          <cell r="S61">
            <v>0</v>
          </cell>
          <cell r="T61">
            <v>0</v>
          </cell>
          <cell r="U61">
            <v>2843905.7118000002</v>
          </cell>
          <cell r="V61">
            <v>662.79769999999996</v>
          </cell>
          <cell r="W61">
            <v>685.67060000000004</v>
          </cell>
          <cell r="X61">
            <v>3552.53</v>
          </cell>
          <cell r="Y61">
            <v>4290.76</v>
          </cell>
          <cell r="Z61">
            <v>4142.96</v>
          </cell>
          <cell r="AA61">
            <v>147.80000000000001</v>
          </cell>
        </row>
        <row r="62">
          <cell r="G62">
            <v>21185673.628699999</v>
          </cell>
          <cell r="H62">
            <v>21185673.628699999</v>
          </cell>
          <cell r="I62">
            <v>1304693.4024</v>
          </cell>
          <cell r="J62">
            <v>0</v>
          </cell>
          <cell r="K62">
            <v>1304693.4024</v>
          </cell>
          <cell r="L62">
            <v>257972.5466</v>
          </cell>
          <cell r="M62">
            <v>6828.7380999999996</v>
          </cell>
          <cell r="N62">
            <v>1039892.1176999999</v>
          </cell>
          <cell r="O62">
            <v>4351030.5530000003</v>
          </cell>
          <cell r="P62">
            <v>3774299.2299000002</v>
          </cell>
          <cell r="Q62">
            <v>576731.32310000004</v>
          </cell>
          <cell r="R62">
            <v>0</v>
          </cell>
          <cell r="S62">
            <v>0</v>
          </cell>
          <cell r="T62">
            <v>0</v>
          </cell>
          <cell r="U62">
            <v>15529949.6733</v>
          </cell>
          <cell r="V62">
            <v>751.74590000000001</v>
          </cell>
          <cell r="W62">
            <v>730.48159999999996</v>
          </cell>
          <cell r="X62">
            <v>17587.310000000001</v>
          </cell>
          <cell r="Y62">
            <v>20658.509999999998</v>
          </cell>
          <cell r="Z62">
            <v>20149.509999999998</v>
          </cell>
          <cell r="AA62">
            <v>509</v>
          </cell>
        </row>
        <row r="63">
          <cell r="G63">
            <v>22860189.002599999</v>
          </cell>
          <cell r="H63">
            <v>22860189.002599999</v>
          </cell>
          <cell r="I63">
            <v>1214033.6406</v>
          </cell>
          <cell r="J63">
            <v>0</v>
          </cell>
          <cell r="K63">
            <v>1214033.6406</v>
          </cell>
          <cell r="L63">
            <v>253622.94339999999</v>
          </cell>
          <cell r="M63">
            <v>7370.3849</v>
          </cell>
          <cell r="N63">
            <v>953040.31229999999</v>
          </cell>
          <cell r="O63">
            <v>4763907.3136999998</v>
          </cell>
          <cell r="P63">
            <v>2149349</v>
          </cell>
          <cell r="Q63">
            <v>800552.228</v>
          </cell>
          <cell r="R63">
            <v>1814006.0856999999</v>
          </cell>
          <cell r="S63">
            <v>0</v>
          </cell>
          <cell r="T63">
            <v>0</v>
          </cell>
          <cell r="U63">
            <v>16882248.048300002</v>
          </cell>
          <cell r="V63">
            <v>794.42319999999995</v>
          </cell>
          <cell r="W63">
            <v>775.82929999999999</v>
          </cell>
          <cell r="X63">
            <v>18423.75</v>
          </cell>
          <cell r="Y63">
            <v>21250.95</v>
          </cell>
          <cell r="Z63">
            <v>20528.55</v>
          </cell>
          <cell r="AA63">
            <v>722.4</v>
          </cell>
        </row>
        <row r="64">
          <cell r="G64">
            <v>11339432.5429</v>
          </cell>
          <cell r="H64">
            <v>11339432.5429</v>
          </cell>
          <cell r="I64">
            <v>989869.98419999995</v>
          </cell>
          <cell r="J64">
            <v>0</v>
          </cell>
          <cell r="K64">
            <v>989869.98419999995</v>
          </cell>
          <cell r="L64">
            <v>126434.98699999999</v>
          </cell>
          <cell r="M64">
            <v>3370.152</v>
          </cell>
          <cell r="N64">
            <v>860064.84519999998</v>
          </cell>
          <cell r="O64">
            <v>2928516.2601000001</v>
          </cell>
          <cell r="P64">
            <v>1507352.5416999999</v>
          </cell>
          <cell r="Q64">
            <v>213984.16399999999</v>
          </cell>
          <cell r="R64">
            <v>1207179.5544</v>
          </cell>
          <cell r="S64">
            <v>0</v>
          </cell>
          <cell r="T64">
            <v>0</v>
          </cell>
          <cell r="U64">
            <v>7421046.2986000003</v>
          </cell>
          <cell r="V64">
            <v>714.51369999999997</v>
          </cell>
          <cell r="W64">
            <v>729.34649999999999</v>
          </cell>
          <cell r="X64">
            <v>8392.1200000000008</v>
          </cell>
          <cell r="Y64">
            <v>10386.15</v>
          </cell>
          <cell r="Z64">
            <v>9990.15</v>
          </cell>
          <cell r="AA64">
            <v>396</v>
          </cell>
        </row>
        <row r="65">
          <cell r="G65">
            <v>5260844.6820999999</v>
          </cell>
          <cell r="H65">
            <v>5260844.6820999999</v>
          </cell>
          <cell r="I65">
            <v>361952.0895</v>
          </cell>
          <cell r="J65">
            <v>0</v>
          </cell>
          <cell r="K65">
            <v>361952.0895</v>
          </cell>
          <cell r="L65">
            <v>62331.500200000002</v>
          </cell>
          <cell r="M65">
            <v>1792.4201</v>
          </cell>
          <cell r="N65">
            <v>297828.1692</v>
          </cell>
          <cell r="O65">
            <v>932634.09420000005</v>
          </cell>
          <cell r="P65">
            <v>529510.46539999999</v>
          </cell>
          <cell r="Q65">
            <v>158467.05300000001</v>
          </cell>
          <cell r="R65">
            <v>244656.57579999999</v>
          </cell>
          <cell r="S65">
            <v>0</v>
          </cell>
          <cell r="T65">
            <v>0</v>
          </cell>
          <cell r="U65">
            <v>3966258.4983999999</v>
          </cell>
          <cell r="V65">
            <v>767.54510000000005</v>
          </cell>
          <cell r="W65">
            <v>746.00250000000005</v>
          </cell>
          <cell r="X65">
            <v>4151.1899999999996</v>
          </cell>
          <cell r="Y65">
            <v>5167.46</v>
          </cell>
          <cell r="Z65">
            <v>5042.66</v>
          </cell>
          <cell r="AA65">
            <v>124.8</v>
          </cell>
        </row>
        <row r="66">
          <cell r="G66">
            <v>24022392.5726</v>
          </cell>
          <cell r="H66">
            <v>24022392.5726</v>
          </cell>
          <cell r="I66">
            <v>319795.4387</v>
          </cell>
          <cell r="J66">
            <v>0</v>
          </cell>
          <cell r="K66">
            <v>319795.4387</v>
          </cell>
          <cell r="L66">
            <v>270815.70569999999</v>
          </cell>
          <cell r="M66">
            <v>7550.1637000000001</v>
          </cell>
          <cell r="N66">
            <v>41429.569300000003</v>
          </cell>
          <cell r="O66">
            <v>7020732.9172999999</v>
          </cell>
          <cell r="P66">
            <v>6262096.8550000004</v>
          </cell>
          <cell r="Q66">
            <v>758636.06229999999</v>
          </cell>
          <cell r="R66">
            <v>0</v>
          </cell>
          <cell r="S66">
            <v>0</v>
          </cell>
          <cell r="T66">
            <v>0</v>
          </cell>
          <cell r="U66">
            <v>16681864.216600001</v>
          </cell>
          <cell r="V66">
            <v>755.83010000000002</v>
          </cell>
          <cell r="W66">
            <v>710.16830000000004</v>
          </cell>
          <cell r="X66">
            <v>19189.900000000001</v>
          </cell>
          <cell r="Y66">
            <v>22070.9185</v>
          </cell>
          <cell r="Z66">
            <v>22070.9185</v>
          </cell>
          <cell r="AA66">
            <v>0</v>
          </cell>
        </row>
        <row r="68">
          <cell r="G68">
            <v>5005727.9985999996</v>
          </cell>
          <cell r="H68">
            <v>5005727.9985999996</v>
          </cell>
          <cell r="I68">
            <v>295963.38679999998</v>
          </cell>
          <cell r="J68">
            <v>0</v>
          </cell>
          <cell r="K68">
            <v>295963.38679999998</v>
          </cell>
          <cell r="L68">
            <v>50088.570299999999</v>
          </cell>
          <cell r="M68">
            <v>1311.6918000000001</v>
          </cell>
          <cell r="N68">
            <v>244563.12469999999</v>
          </cell>
          <cell r="O68">
            <v>1710205.9783999999</v>
          </cell>
          <cell r="P68">
            <v>1482799.5985999999</v>
          </cell>
          <cell r="Q68">
            <v>179759.38380000001</v>
          </cell>
          <cell r="R68">
            <v>47646.995999999999</v>
          </cell>
          <cell r="S68">
            <v>0</v>
          </cell>
          <cell r="T68">
            <v>0</v>
          </cell>
          <cell r="U68">
            <v>2999558.6334000002</v>
          </cell>
          <cell r="V68">
            <v>713.22969999999998</v>
          </cell>
          <cell r="W68">
            <v>745.66570000000002</v>
          </cell>
          <cell r="X68">
            <v>3476.2</v>
          </cell>
          <cell r="Y68">
            <v>4205.6000000000004</v>
          </cell>
          <cell r="Z68">
            <v>4070.6</v>
          </cell>
          <cell r="AA68">
            <v>135</v>
          </cell>
        </row>
        <row r="69">
          <cell r="G69">
            <v>41491657.070500001</v>
          </cell>
          <cell r="H69">
            <v>41491657.070500001</v>
          </cell>
          <cell r="I69">
            <v>3031683.6760999998</v>
          </cell>
          <cell r="J69">
            <v>406545.21</v>
          </cell>
          <cell r="K69">
            <v>2625138.4660999998</v>
          </cell>
          <cell r="L69">
            <v>494714.94679999998</v>
          </cell>
          <cell r="M69">
            <v>13096.2248</v>
          </cell>
          <cell r="N69">
            <v>2117327.2944999998</v>
          </cell>
          <cell r="O69">
            <v>8404092.3543999996</v>
          </cell>
          <cell r="P69">
            <v>7208619.5102000004</v>
          </cell>
          <cell r="Q69">
            <v>1053257.3803000001</v>
          </cell>
          <cell r="R69">
            <v>142215.4639</v>
          </cell>
          <cell r="S69">
            <v>0</v>
          </cell>
          <cell r="T69">
            <v>0</v>
          </cell>
          <cell r="U69">
            <v>30055881.039999999</v>
          </cell>
          <cell r="V69">
            <v>726.70050000000003</v>
          </cell>
          <cell r="W69">
            <v>700.3424</v>
          </cell>
          <cell r="X69">
            <v>35963.620000000003</v>
          </cell>
          <cell r="Y69">
            <v>41359.379999999997</v>
          </cell>
          <cell r="Z69">
            <v>40458.5</v>
          </cell>
          <cell r="AA69">
            <v>900.88</v>
          </cell>
        </row>
        <row r="70">
          <cell r="G70">
            <v>65216621.011299998</v>
          </cell>
          <cell r="H70">
            <v>65216621.011299998</v>
          </cell>
          <cell r="I70">
            <v>6452012.4002</v>
          </cell>
          <cell r="J70">
            <v>1137975.75</v>
          </cell>
          <cell r="K70">
            <v>5314036.6502</v>
          </cell>
          <cell r="L70">
            <v>837891.59680000006</v>
          </cell>
          <cell r="M70">
            <v>18458.448799999998</v>
          </cell>
          <cell r="N70">
            <v>4457686.6046000002</v>
          </cell>
          <cell r="O70">
            <v>22781074.2434</v>
          </cell>
          <cell r="P70">
            <v>20996084.668499999</v>
          </cell>
          <cell r="Q70">
            <v>1075124.7851</v>
          </cell>
          <cell r="R70">
            <v>709864.78980000003</v>
          </cell>
          <cell r="S70">
            <v>0</v>
          </cell>
          <cell r="T70">
            <v>0</v>
          </cell>
          <cell r="U70">
            <v>35983534.367700003</v>
          </cell>
          <cell r="V70">
            <v>466.66250000000002</v>
          </cell>
          <cell r="W70">
            <v>506.67910000000001</v>
          </cell>
          <cell r="X70">
            <v>71220.509999999995</v>
          </cell>
          <cell r="Y70">
            <v>77108.259999999995</v>
          </cell>
          <cell r="Z70">
            <v>73608.259999999995</v>
          </cell>
          <cell r="AA70">
            <v>3500</v>
          </cell>
        </row>
        <row r="71">
          <cell r="G71">
            <v>27336433.798999999</v>
          </cell>
          <cell r="H71">
            <v>27336433.798999999</v>
          </cell>
          <cell r="I71">
            <v>1774089.7686000001</v>
          </cell>
          <cell r="J71">
            <v>0</v>
          </cell>
          <cell r="K71">
            <v>1774089.7686000001</v>
          </cell>
          <cell r="L71">
            <v>305398.14549999998</v>
          </cell>
          <cell r="M71">
            <v>9657.9611000000004</v>
          </cell>
          <cell r="N71">
            <v>1459033.662</v>
          </cell>
          <cell r="O71">
            <v>3510666.9232000001</v>
          </cell>
          <cell r="P71">
            <v>2398021</v>
          </cell>
          <cell r="Q71">
            <v>1112645.9232000001</v>
          </cell>
          <cell r="R71">
            <v>0</v>
          </cell>
          <cell r="S71">
            <v>0</v>
          </cell>
          <cell r="T71">
            <v>0</v>
          </cell>
          <cell r="U71">
            <v>22051677.1072</v>
          </cell>
          <cell r="V71">
            <v>827.95989999999995</v>
          </cell>
          <cell r="W71">
            <v>793.26289999999995</v>
          </cell>
          <cell r="X71">
            <v>23766.17</v>
          </cell>
          <cell r="Y71">
            <v>26633.75</v>
          </cell>
          <cell r="Z71">
            <v>26124.75</v>
          </cell>
          <cell r="AA71">
            <v>509</v>
          </cell>
        </row>
        <row r="72">
          <cell r="I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Y72">
            <v>0</v>
          </cell>
        </row>
        <row r="73">
          <cell r="I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Y73">
            <v>0</v>
          </cell>
        </row>
        <row r="75">
          <cell r="G75">
            <v>507671.61560000002</v>
          </cell>
          <cell r="H75">
            <v>507671.61560000002</v>
          </cell>
          <cell r="I75">
            <v>46746.196600000003</v>
          </cell>
          <cell r="J75">
            <v>0</v>
          </cell>
          <cell r="K75">
            <v>46746.196600000003</v>
          </cell>
          <cell r="L75">
            <v>5086.3501999999999</v>
          </cell>
          <cell r="M75">
            <v>102.1858</v>
          </cell>
          <cell r="N75">
            <v>41557.660600000003</v>
          </cell>
          <cell r="O75">
            <v>246464.15210000001</v>
          </cell>
          <cell r="P75">
            <v>229367</v>
          </cell>
          <cell r="Q75">
            <v>0</v>
          </cell>
          <cell r="R75">
            <v>246464.15210000001</v>
          </cell>
          <cell r="S75">
            <v>0</v>
          </cell>
          <cell r="T75">
            <v>-229367</v>
          </cell>
          <cell r="U75">
            <v>214461.26689999999</v>
          </cell>
          <cell r="V75">
            <v>500.94900000000001</v>
          </cell>
          <cell r="W75">
            <v>534.08249999999998</v>
          </cell>
          <cell r="X75">
            <v>304.67</v>
          </cell>
          <cell r="Y75">
            <v>428.11</v>
          </cell>
          <cell r="Z75">
            <v>416.7</v>
          </cell>
          <cell r="AA75">
            <v>11.41</v>
          </cell>
        </row>
        <row r="76">
          <cell r="G76">
            <v>4001934.8724000002</v>
          </cell>
          <cell r="H76">
            <v>4001934.8724000002</v>
          </cell>
          <cell r="I76">
            <v>1592599.8805</v>
          </cell>
          <cell r="J76">
            <v>1217485.1000000001</v>
          </cell>
          <cell r="K76">
            <v>375114.78049999999</v>
          </cell>
          <cell r="L76">
            <v>50678.3923</v>
          </cell>
          <cell r="M76">
            <v>265.66140000000001</v>
          </cell>
          <cell r="N76">
            <v>324170.7268</v>
          </cell>
          <cell r="O76">
            <v>1733590.5089</v>
          </cell>
          <cell r="P76">
            <v>1511092.0094999999</v>
          </cell>
          <cell r="Q76">
            <v>222498.4994</v>
          </cell>
          <cell r="R76">
            <v>0</v>
          </cell>
          <cell r="S76">
            <v>0</v>
          </cell>
          <cell r="T76">
            <v>0</v>
          </cell>
          <cell r="U76">
            <v>675744.48300000001</v>
          </cell>
          <cell r="V76">
            <v>583.05610000000001</v>
          </cell>
          <cell r="W76">
            <v>534.47609999999997</v>
          </cell>
          <cell r="X76">
            <v>3047.7</v>
          </cell>
          <cell r="Y76">
            <v>1158.97</v>
          </cell>
          <cell r="Z76">
            <v>983.7</v>
          </cell>
          <cell r="AA76">
            <v>175.27</v>
          </cell>
        </row>
        <row r="77">
          <cell r="G77">
            <v>567851.11789999995</v>
          </cell>
          <cell r="H77">
            <v>567851.11789999995</v>
          </cell>
          <cell r="I77">
            <v>49402.847600000001</v>
          </cell>
          <cell r="J77">
            <v>0</v>
          </cell>
          <cell r="K77">
            <v>49402.847600000001</v>
          </cell>
          <cell r="L77">
            <v>7583.3539000000001</v>
          </cell>
          <cell r="M77">
            <v>94.062100000000001</v>
          </cell>
          <cell r="N77">
            <v>41725.431600000004</v>
          </cell>
          <cell r="O77">
            <v>301643.70520000003</v>
          </cell>
          <cell r="P77">
            <v>282615</v>
          </cell>
          <cell r="Q77">
            <v>0</v>
          </cell>
          <cell r="R77">
            <v>301643.70520000003</v>
          </cell>
          <cell r="S77">
            <v>0</v>
          </cell>
          <cell r="T77">
            <v>-282615</v>
          </cell>
          <cell r="U77">
            <v>216804.56510000001</v>
          </cell>
          <cell r="V77">
            <v>322.00290000000001</v>
          </cell>
          <cell r="W77">
            <v>312.59300000000002</v>
          </cell>
          <cell r="X77">
            <v>584.63070000000005</v>
          </cell>
          <cell r="Y77">
            <v>673.3</v>
          </cell>
          <cell r="Z77">
            <v>622</v>
          </cell>
          <cell r="AA77">
            <v>51.3</v>
          </cell>
        </row>
        <row r="78">
          <cell r="G78">
            <v>5104469.6580999997</v>
          </cell>
          <cell r="H78">
            <v>5104469.6580999997</v>
          </cell>
          <cell r="I78">
            <v>1072591.3799999999</v>
          </cell>
          <cell r="J78">
            <v>0</v>
          </cell>
          <cell r="K78">
            <v>1072591.3799999999</v>
          </cell>
          <cell r="L78">
            <v>148089.4118</v>
          </cell>
          <cell r="M78">
            <v>1038.0572999999999</v>
          </cell>
          <cell r="N78">
            <v>923463.91090000002</v>
          </cell>
          <cell r="O78">
            <v>1455549.298</v>
          </cell>
          <cell r="P78">
            <v>1152131.6188999999</v>
          </cell>
          <cell r="Q78">
            <v>303417.67910000001</v>
          </cell>
          <cell r="R78">
            <v>0</v>
          </cell>
          <cell r="S78">
            <v>0</v>
          </cell>
          <cell r="T78">
            <v>0</v>
          </cell>
          <cell r="U78">
            <v>2576328.9800999998</v>
          </cell>
          <cell r="V78">
            <v>162.99789999999999</v>
          </cell>
          <cell r="W78">
            <v>145.1028</v>
          </cell>
          <cell r="X78">
            <v>13950.45</v>
          </cell>
          <cell r="Y78">
            <v>15805.9</v>
          </cell>
          <cell r="Z78">
            <v>15365.2</v>
          </cell>
          <cell r="AA78">
            <v>440.7</v>
          </cell>
        </row>
        <row r="79">
          <cell r="G79">
            <v>9122204.2963999994</v>
          </cell>
          <cell r="H79">
            <v>9122204.2963999994</v>
          </cell>
          <cell r="I79">
            <v>367269.99489999999</v>
          </cell>
          <cell r="J79">
            <v>15142.6</v>
          </cell>
          <cell r="K79">
            <v>352127.39490000001</v>
          </cell>
          <cell r="L79">
            <v>68197.150200000004</v>
          </cell>
          <cell r="M79">
            <v>1857.7907</v>
          </cell>
          <cell r="N79">
            <v>282072.45400000003</v>
          </cell>
          <cell r="O79">
            <v>4740599.8236999996</v>
          </cell>
          <cell r="P79">
            <v>2301838</v>
          </cell>
          <cell r="Q79">
            <v>0</v>
          </cell>
          <cell r="R79">
            <v>4740599.8236999996</v>
          </cell>
          <cell r="S79">
            <v>0</v>
          </cell>
          <cell r="T79">
            <v>-2301838</v>
          </cell>
          <cell r="U79">
            <v>4014334.4778</v>
          </cell>
          <cell r="V79">
            <v>708.60540000000003</v>
          </cell>
          <cell r="W79">
            <v>733.77139999999997</v>
          </cell>
          <cell r="X79">
            <v>6707.01</v>
          </cell>
          <cell r="Y79">
            <v>5665.12</v>
          </cell>
          <cell r="Z79">
            <v>5416.53</v>
          </cell>
          <cell r="AA79">
            <v>248.59</v>
          </cell>
        </row>
        <row r="80">
          <cell r="G80">
            <v>22559919.2819</v>
          </cell>
          <cell r="H80">
            <v>22559919.2819</v>
          </cell>
          <cell r="I80">
            <v>3974901.3245000001</v>
          </cell>
          <cell r="J80">
            <v>1704169</v>
          </cell>
          <cell r="K80">
            <v>2270732.3245000001</v>
          </cell>
          <cell r="L80">
            <v>435891.98</v>
          </cell>
          <cell r="M80">
            <v>3639.4227000000001</v>
          </cell>
          <cell r="N80">
            <v>1831200.9217999999</v>
          </cell>
          <cell r="O80">
            <v>9822987.7424999997</v>
          </cell>
          <cell r="P80">
            <v>3531557.0287000001</v>
          </cell>
          <cell r="Q80">
            <v>991112.46880000003</v>
          </cell>
          <cell r="R80">
            <v>5129901.3449999997</v>
          </cell>
          <cell r="S80">
            <v>-170416.9</v>
          </cell>
          <cell r="T80">
            <v>0</v>
          </cell>
          <cell r="U80">
            <v>8762030.2149</v>
          </cell>
          <cell r="V80">
            <v>460.46660000000003</v>
          </cell>
          <cell r="W80">
            <v>438.19099999999997</v>
          </cell>
          <cell r="X80">
            <v>39227.82</v>
          </cell>
          <cell r="Y80">
            <v>19028.59</v>
          </cell>
          <cell r="Z80">
            <v>18080.5</v>
          </cell>
          <cell r="AA80">
            <v>948.09</v>
          </cell>
        </row>
        <row r="81">
          <cell r="G81">
            <v>24271554.559</v>
          </cell>
          <cell r="H81">
            <v>24271554.559</v>
          </cell>
          <cell r="I81">
            <v>2235033.7488000002</v>
          </cell>
          <cell r="J81">
            <v>97089.66</v>
          </cell>
          <cell r="K81">
            <v>2137944.0888</v>
          </cell>
          <cell r="L81">
            <v>336602.57980000001</v>
          </cell>
          <cell r="M81">
            <v>6705.6297999999997</v>
          </cell>
          <cell r="N81">
            <v>1794635.8792000001</v>
          </cell>
          <cell r="O81">
            <v>6144647.7324999999</v>
          </cell>
          <cell r="P81">
            <v>2069131.55</v>
          </cell>
          <cell r="Q81">
            <v>373379.28499999997</v>
          </cell>
          <cell r="R81">
            <v>3702136.8975</v>
          </cell>
          <cell r="S81">
            <v>0</v>
          </cell>
          <cell r="T81">
            <v>0</v>
          </cell>
          <cell r="U81">
            <v>15891873.0777</v>
          </cell>
          <cell r="V81">
            <v>568.24419999999998</v>
          </cell>
          <cell r="W81">
            <v>530.98889999999994</v>
          </cell>
          <cell r="X81">
            <v>24950.2</v>
          </cell>
          <cell r="Y81">
            <v>27966.627499999999</v>
          </cell>
          <cell r="Z81">
            <v>27734.799999999999</v>
          </cell>
          <cell r="AA81">
            <v>231.82749999999999</v>
          </cell>
        </row>
        <row r="82">
          <cell r="G82">
            <v>12111474.986500001</v>
          </cell>
          <cell r="H82">
            <v>12111474.986500001</v>
          </cell>
          <cell r="I82">
            <v>227481.90220000001</v>
          </cell>
          <cell r="J82">
            <v>0</v>
          </cell>
          <cell r="K82">
            <v>227481.90220000001</v>
          </cell>
          <cell r="L82">
            <v>150459.13190000001</v>
          </cell>
          <cell r="M82">
            <v>2192.2141000000001</v>
          </cell>
          <cell r="N82">
            <v>74830.556200000006</v>
          </cell>
          <cell r="O82">
            <v>3515023.4980000001</v>
          </cell>
          <cell r="P82">
            <v>3416895</v>
          </cell>
          <cell r="Q82">
            <v>265409.848</v>
          </cell>
          <cell r="R82">
            <v>0</v>
          </cell>
          <cell r="S82">
            <v>167281.35</v>
          </cell>
          <cell r="T82">
            <v>0</v>
          </cell>
          <cell r="U82">
            <v>8368969.5862999996</v>
          </cell>
          <cell r="V82">
            <v>662.81730000000005</v>
          </cell>
          <cell r="W82">
            <v>659.10429999999997</v>
          </cell>
          <cell r="X82">
            <v>10986.86</v>
          </cell>
          <cell r="Y82">
            <v>12626.36</v>
          </cell>
          <cell r="Z82">
            <v>12626.36</v>
          </cell>
          <cell r="AA82">
            <v>0</v>
          </cell>
        </row>
        <row r="83">
          <cell r="G83">
            <v>9488774.4492000006</v>
          </cell>
          <cell r="H83">
            <v>9488774.4492000006</v>
          </cell>
          <cell r="I83">
            <v>511257.38299999997</v>
          </cell>
          <cell r="J83">
            <v>0</v>
          </cell>
          <cell r="K83">
            <v>511257.38299999997</v>
          </cell>
          <cell r="L83">
            <v>104035.579</v>
          </cell>
          <cell r="M83">
            <v>2686.6181000000001</v>
          </cell>
          <cell r="N83">
            <v>404535.18589999998</v>
          </cell>
          <cell r="O83">
            <v>2805071.1507000001</v>
          </cell>
          <cell r="P83">
            <v>2158615.2703</v>
          </cell>
          <cell r="Q83">
            <v>479304.59950000001</v>
          </cell>
          <cell r="R83">
            <v>167151.28090000001</v>
          </cell>
          <cell r="S83">
            <v>0</v>
          </cell>
          <cell r="T83">
            <v>0</v>
          </cell>
          <cell r="U83">
            <v>6172445.9155000001</v>
          </cell>
          <cell r="V83">
            <v>719.35490000000004</v>
          </cell>
          <cell r="W83">
            <v>697.12879999999996</v>
          </cell>
          <cell r="X83">
            <v>7137.0950000000003</v>
          </cell>
          <cell r="Y83">
            <v>8580.5300000000007</v>
          </cell>
          <cell r="Z83">
            <v>8580.5300000000007</v>
          </cell>
          <cell r="AA83">
            <v>0</v>
          </cell>
        </row>
        <row r="84">
          <cell r="G84">
            <v>7442573.8594000004</v>
          </cell>
          <cell r="H84">
            <v>7442573.8594000004</v>
          </cell>
          <cell r="I84">
            <v>707462.3014</v>
          </cell>
          <cell r="J84">
            <v>201587.06700000001</v>
          </cell>
          <cell r="K84">
            <v>505875.23440000002</v>
          </cell>
          <cell r="L84">
            <v>82121.358399999997</v>
          </cell>
          <cell r="M84">
            <v>1953.5026</v>
          </cell>
          <cell r="N84">
            <v>421800.37339999998</v>
          </cell>
          <cell r="O84">
            <v>2253430.2395000001</v>
          </cell>
          <cell r="P84">
            <v>995430</v>
          </cell>
          <cell r="Q84">
            <v>183703.66800000001</v>
          </cell>
          <cell r="R84">
            <v>1074296.5715000001</v>
          </cell>
          <cell r="S84">
            <v>0</v>
          </cell>
          <cell r="T84">
            <v>0</v>
          </cell>
          <cell r="U84">
            <v>4481681.3185000001</v>
          </cell>
          <cell r="V84">
            <v>652.50350000000003</v>
          </cell>
          <cell r="W84">
            <v>640.64769999999999</v>
          </cell>
          <cell r="X84">
            <v>5697.01</v>
          </cell>
          <cell r="Y84">
            <v>6868.44</v>
          </cell>
          <cell r="Z84">
            <v>6545.61</v>
          </cell>
          <cell r="AA84">
            <v>322.83</v>
          </cell>
        </row>
        <row r="85">
          <cell r="G85">
            <v>15176171.9099</v>
          </cell>
          <cell r="H85">
            <v>15176171.9099</v>
          </cell>
          <cell r="I85">
            <v>11352653.5286</v>
          </cell>
          <cell r="J85">
            <v>10798331.5897</v>
          </cell>
          <cell r="K85">
            <v>554321.93889999995</v>
          </cell>
          <cell r="L85">
            <v>551695.5466</v>
          </cell>
          <cell r="M85">
            <v>0</v>
          </cell>
          <cell r="N85">
            <v>2626.3923</v>
          </cell>
          <cell r="O85">
            <v>2600987.1105999998</v>
          </cell>
          <cell r="P85">
            <v>3785456.0521999998</v>
          </cell>
          <cell r="Q85">
            <v>314114.1054</v>
          </cell>
          <cell r="R85">
            <v>1120515.9029999999</v>
          </cell>
          <cell r="S85">
            <v>1394098.95</v>
          </cell>
          <cell r="T85">
            <v>-1225000</v>
          </cell>
          <cell r="U85">
            <v>1222531.2707</v>
          </cell>
          <cell r="W85">
            <v>0</v>
          </cell>
          <cell r="X85">
            <v>46743.79</v>
          </cell>
          <cell r="Y85">
            <v>0</v>
          </cell>
          <cell r="Z85">
            <v>0</v>
          </cell>
          <cell r="AA85">
            <v>0</v>
          </cell>
        </row>
        <row r="86">
          <cell r="I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Y86">
            <v>0</v>
          </cell>
        </row>
        <row r="87">
          <cell r="G87">
            <v>5277197.6774000004</v>
          </cell>
          <cell r="H87">
            <v>5277197.6774000004</v>
          </cell>
          <cell r="I87">
            <v>308258.90169999999</v>
          </cell>
          <cell r="J87">
            <v>0</v>
          </cell>
          <cell r="K87">
            <v>308258.90169999999</v>
          </cell>
          <cell r="L87">
            <v>62591.433199999999</v>
          </cell>
          <cell r="M87">
            <v>1409.0525</v>
          </cell>
          <cell r="N87">
            <v>244258.416</v>
          </cell>
          <cell r="O87">
            <v>1724100.2050000001</v>
          </cell>
          <cell r="P87">
            <v>1421387.987</v>
          </cell>
          <cell r="Q87">
            <v>302712.21799999999</v>
          </cell>
          <cell r="R87">
            <v>0</v>
          </cell>
          <cell r="S87">
            <v>0</v>
          </cell>
          <cell r="T87">
            <v>0</v>
          </cell>
          <cell r="U87">
            <v>3244838.5707</v>
          </cell>
          <cell r="V87">
            <v>627.53729999999996</v>
          </cell>
          <cell r="W87">
            <v>610.19960000000003</v>
          </cell>
          <cell r="X87">
            <v>4224.8</v>
          </cell>
          <cell r="Y87">
            <v>5170.75</v>
          </cell>
          <cell r="Z87">
            <v>5008</v>
          </cell>
          <cell r="AA87">
            <v>162.75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W88">
            <v>0</v>
          </cell>
          <cell r="Y88">
            <v>0</v>
          </cell>
        </row>
        <row r="89">
          <cell r="I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Y89">
            <v>0</v>
          </cell>
        </row>
        <row r="91">
          <cell r="G91">
            <v>10075324.5272</v>
          </cell>
          <cell r="H91">
            <v>10075324.5272</v>
          </cell>
          <cell r="I91">
            <v>4566167.8512000004</v>
          </cell>
          <cell r="J91">
            <v>4521433.4000000004</v>
          </cell>
          <cell r="K91">
            <v>44734.451200000003</v>
          </cell>
          <cell r="L91">
            <v>18195.307400000002</v>
          </cell>
          <cell r="M91">
            <v>0</v>
          </cell>
          <cell r="N91">
            <v>26539.143800000002</v>
          </cell>
          <cell r="O91">
            <v>5509156.6798</v>
          </cell>
          <cell r="P91">
            <v>0</v>
          </cell>
          <cell r="Q91">
            <v>0</v>
          </cell>
          <cell r="R91">
            <v>4635208.9198000003</v>
          </cell>
          <cell r="S91">
            <v>-873947.76</v>
          </cell>
          <cell r="T91">
            <v>0</v>
          </cell>
          <cell r="U91">
            <v>-3.8E-3</v>
          </cell>
          <cell r="W91">
            <v>0</v>
          </cell>
          <cell r="X91">
            <v>4899.0182000000004</v>
          </cell>
          <cell r="Y91">
            <v>0</v>
          </cell>
          <cell r="Z91">
            <v>0</v>
          </cell>
          <cell r="AA91">
            <v>0</v>
          </cell>
        </row>
        <row r="92">
          <cell r="G92">
            <v>12191596.4981</v>
          </cell>
          <cell r="H92">
            <v>12191596.4981</v>
          </cell>
          <cell r="I92">
            <v>4668602.0848000003</v>
          </cell>
          <cell r="J92">
            <v>4232040.7</v>
          </cell>
          <cell r="K92">
            <v>436561.3848</v>
          </cell>
          <cell r="L92">
            <v>110837.0126</v>
          </cell>
          <cell r="M92">
            <v>1946.8179</v>
          </cell>
          <cell r="N92">
            <v>323777.55430000002</v>
          </cell>
          <cell r="O92">
            <v>3036594.5743</v>
          </cell>
          <cell r="P92">
            <v>555416.89399999997</v>
          </cell>
          <cell r="Q92">
            <v>2481177.6803000001</v>
          </cell>
          <cell r="R92">
            <v>0</v>
          </cell>
          <cell r="S92">
            <v>0</v>
          </cell>
          <cell r="T92">
            <v>0</v>
          </cell>
          <cell r="U92">
            <v>4486399.8389999997</v>
          </cell>
          <cell r="V92">
            <v>747.70839999999998</v>
          </cell>
          <cell r="W92">
            <v>725.99350000000004</v>
          </cell>
          <cell r="X92">
            <v>7602.84</v>
          </cell>
          <cell r="Y92">
            <v>6000.2</v>
          </cell>
          <cell r="Z92">
            <v>5641</v>
          </cell>
          <cell r="AA92">
            <v>359.2</v>
          </cell>
        </row>
        <row r="93">
          <cell r="G93">
            <v>11709608.897700001</v>
          </cell>
          <cell r="H93">
            <v>11709608.897700001</v>
          </cell>
          <cell r="I93">
            <v>268069.0001</v>
          </cell>
          <cell r="J93">
            <v>0</v>
          </cell>
          <cell r="K93">
            <v>268069.0001</v>
          </cell>
          <cell r="L93">
            <v>78738.473800000007</v>
          </cell>
          <cell r="M93">
            <v>3501.4636</v>
          </cell>
          <cell r="N93">
            <v>185829.06270000001</v>
          </cell>
          <cell r="O93">
            <v>3491149.8872000002</v>
          </cell>
          <cell r="P93">
            <v>1695070.5015</v>
          </cell>
          <cell r="Q93">
            <v>654043.38009999995</v>
          </cell>
          <cell r="R93">
            <v>1142036.0056</v>
          </cell>
          <cell r="S93">
            <v>0</v>
          </cell>
          <cell r="T93">
            <v>0</v>
          </cell>
          <cell r="U93">
            <v>7950390.0104</v>
          </cell>
          <cell r="V93">
            <v>1210.8330000000001</v>
          </cell>
          <cell r="W93">
            <v>1193.2145</v>
          </cell>
          <cell r="X93">
            <v>5549.54</v>
          </cell>
          <cell r="Y93">
            <v>6566.05</v>
          </cell>
          <cell r="Z93">
            <v>6566.05</v>
          </cell>
          <cell r="AA93">
            <v>0</v>
          </cell>
        </row>
        <row r="94">
          <cell r="G94">
            <v>6263824.608</v>
          </cell>
          <cell r="H94">
            <v>6263824.608</v>
          </cell>
          <cell r="I94">
            <v>336799.97279999999</v>
          </cell>
          <cell r="J94">
            <v>0</v>
          </cell>
          <cell r="K94">
            <v>336799.97279999999</v>
          </cell>
          <cell r="L94">
            <v>70601.186900000001</v>
          </cell>
          <cell r="M94">
            <v>709.0548</v>
          </cell>
          <cell r="N94">
            <v>265489.73109999998</v>
          </cell>
          <cell r="O94">
            <v>4234608.5283000004</v>
          </cell>
          <cell r="P94">
            <v>0</v>
          </cell>
          <cell r="Q94">
            <v>0</v>
          </cell>
          <cell r="R94">
            <v>4234608.5283000004</v>
          </cell>
          <cell r="S94">
            <v>0</v>
          </cell>
          <cell r="T94">
            <v>0</v>
          </cell>
          <cell r="U94">
            <v>1692416.1069</v>
          </cell>
          <cell r="V94">
            <v>288.82350000000002</v>
          </cell>
          <cell r="W94">
            <v>270.7561</v>
          </cell>
          <cell r="X94">
            <v>4358.0200000000004</v>
          </cell>
          <cell r="Y94">
            <v>5859.69</v>
          </cell>
          <cell r="Z94">
            <v>5734.3</v>
          </cell>
          <cell r="AA94">
            <v>125.39</v>
          </cell>
        </row>
        <row r="95">
          <cell r="G95">
            <v>4439132.2289000005</v>
          </cell>
          <cell r="H95">
            <v>4439132.2289000005</v>
          </cell>
          <cell r="I95">
            <v>606117.6</v>
          </cell>
          <cell r="J95">
            <v>606117.6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3833014.6329000001</v>
          </cell>
          <cell r="P95">
            <v>809821</v>
          </cell>
          <cell r="Q95">
            <v>0</v>
          </cell>
          <cell r="R95">
            <v>3597080.7228999999</v>
          </cell>
          <cell r="S95">
            <v>0</v>
          </cell>
          <cell r="T95">
            <v>-573887.09</v>
          </cell>
          <cell r="U95">
            <v>-4.0000000000000001E-3</v>
          </cell>
          <cell r="W95">
            <v>0</v>
          </cell>
          <cell r="X95">
            <v>1093.1400000000001</v>
          </cell>
          <cell r="Y95">
            <v>0</v>
          </cell>
          <cell r="Z95">
            <v>0</v>
          </cell>
          <cell r="AA95">
            <v>0</v>
          </cell>
        </row>
        <row r="96">
          <cell r="G96">
            <v>1138796.1850000001</v>
          </cell>
          <cell r="H96">
            <v>1138796.1850000001</v>
          </cell>
          <cell r="I96">
            <v>776548.89</v>
          </cell>
          <cell r="J96">
            <v>776548.89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362247.29499999998</v>
          </cell>
          <cell r="P96">
            <v>0</v>
          </cell>
          <cell r="Q96">
            <v>0</v>
          </cell>
          <cell r="R96">
            <v>362247.29499999998</v>
          </cell>
          <cell r="S96">
            <v>0</v>
          </cell>
          <cell r="T96">
            <v>0</v>
          </cell>
          <cell r="U96">
            <v>0</v>
          </cell>
          <cell r="W96">
            <v>0</v>
          </cell>
          <cell r="X96">
            <v>79.8</v>
          </cell>
          <cell r="Y96">
            <v>0</v>
          </cell>
        </row>
        <row r="97">
          <cell r="G97">
            <v>2322394.1685000001</v>
          </cell>
          <cell r="H97">
            <v>2322394.1685000001</v>
          </cell>
          <cell r="I97">
            <v>493482</v>
          </cell>
          <cell r="J97">
            <v>493482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1828912.1684999999</v>
          </cell>
          <cell r="P97">
            <v>0</v>
          </cell>
          <cell r="Q97">
            <v>0</v>
          </cell>
          <cell r="R97">
            <v>2073286.1684999999</v>
          </cell>
          <cell r="S97">
            <v>244374</v>
          </cell>
          <cell r="T97">
            <v>0</v>
          </cell>
          <cell r="U97">
            <v>0</v>
          </cell>
          <cell r="W97">
            <v>0</v>
          </cell>
          <cell r="X97">
            <v>1219.6199999999999</v>
          </cell>
          <cell r="Y97">
            <v>0</v>
          </cell>
          <cell r="Z97">
            <v>0</v>
          </cell>
          <cell r="AA97">
            <v>0</v>
          </cell>
        </row>
        <row r="98">
          <cell r="G98">
            <v>4588937.5045999996</v>
          </cell>
          <cell r="H98">
            <v>4588937.5045999996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4588937.5045999996</v>
          </cell>
          <cell r="P98">
            <v>0</v>
          </cell>
          <cell r="Q98">
            <v>0</v>
          </cell>
          <cell r="R98">
            <v>4471302.2746000001</v>
          </cell>
          <cell r="S98">
            <v>-117635.23</v>
          </cell>
          <cell r="T98">
            <v>0</v>
          </cell>
          <cell r="U98">
            <v>0</v>
          </cell>
          <cell r="W98">
            <v>0</v>
          </cell>
          <cell r="X98">
            <v>1912.5039999999999</v>
          </cell>
          <cell r="Y98">
            <v>0</v>
          </cell>
          <cell r="Z98">
            <v>0</v>
          </cell>
          <cell r="AA98">
            <v>0</v>
          </cell>
        </row>
        <row r="99">
          <cell r="G99">
            <v>1651243.9957999999</v>
          </cell>
          <cell r="H99">
            <v>1651243.9957999999</v>
          </cell>
          <cell r="I99">
            <v>45898.885999999999</v>
          </cell>
          <cell r="J99">
            <v>0</v>
          </cell>
          <cell r="K99">
            <v>45898.885999999999</v>
          </cell>
          <cell r="L99">
            <v>12966.324699999999</v>
          </cell>
          <cell r="M99">
            <v>600.03269999999998</v>
          </cell>
          <cell r="N99">
            <v>32332.528600000001</v>
          </cell>
          <cell r="O99">
            <v>240818.8376</v>
          </cell>
          <cell r="P99">
            <v>183303.70319999999</v>
          </cell>
          <cell r="Q99">
            <v>57515.134400000003</v>
          </cell>
          <cell r="R99">
            <v>0</v>
          </cell>
          <cell r="S99">
            <v>0</v>
          </cell>
          <cell r="T99">
            <v>0</v>
          </cell>
          <cell r="U99">
            <v>1364526.2722</v>
          </cell>
          <cell r="V99">
            <v>1204.9861000000001</v>
          </cell>
          <cell r="W99">
            <v>1208.9801</v>
          </cell>
          <cell r="X99">
            <v>971.32</v>
          </cell>
          <cell r="Y99">
            <v>1132.4000000000001</v>
          </cell>
          <cell r="Z99">
            <v>1094.1400000000001</v>
          </cell>
          <cell r="AA99">
            <v>38.26</v>
          </cell>
        </row>
        <row r="100">
          <cell r="G100">
            <v>1798099.5819999999</v>
          </cell>
          <cell r="H100">
            <v>1798099.5819999999</v>
          </cell>
          <cell r="I100">
            <v>255883.29</v>
          </cell>
          <cell r="J100">
            <v>255883.29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1542216.2919999999</v>
          </cell>
          <cell r="P100">
            <v>0</v>
          </cell>
          <cell r="Q100">
            <v>0</v>
          </cell>
          <cell r="R100">
            <v>1393952.0319999999</v>
          </cell>
          <cell r="S100">
            <v>-148264.26</v>
          </cell>
          <cell r="T100">
            <v>0</v>
          </cell>
          <cell r="U100">
            <v>0</v>
          </cell>
          <cell r="W100">
            <v>0</v>
          </cell>
          <cell r="X100">
            <v>308.10000000000002</v>
          </cell>
          <cell r="Y100">
            <v>0</v>
          </cell>
          <cell r="Z100">
            <v>0</v>
          </cell>
          <cell r="AA100">
            <v>0</v>
          </cell>
        </row>
        <row r="101">
          <cell r="G101">
            <v>528428.48770000006</v>
          </cell>
          <cell r="H101">
            <v>528428.48770000006</v>
          </cell>
          <cell r="I101">
            <v>77351.865900000004</v>
          </cell>
          <cell r="J101">
            <v>77351.865900000004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451076.62180000002</v>
          </cell>
          <cell r="P101">
            <v>0</v>
          </cell>
          <cell r="Q101">
            <v>20798.7042</v>
          </cell>
          <cell r="R101">
            <v>283747.91759999999</v>
          </cell>
          <cell r="S101">
            <v>-146530</v>
          </cell>
          <cell r="T101">
            <v>0</v>
          </cell>
          <cell r="U101">
            <v>0</v>
          </cell>
          <cell r="W101">
            <v>0</v>
          </cell>
          <cell r="X101">
            <v>314.03199999999998</v>
          </cell>
          <cell r="Y101">
            <v>0</v>
          </cell>
          <cell r="Z101">
            <v>0</v>
          </cell>
          <cell r="AA101">
            <v>0</v>
          </cell>
        </row>
        <row r="103">
          <cell r="G103">
            <v>417647.245</v>
          </cell>
          <cell r="I103">
            <v>77739.176999999996</v>
          </cell>
          <cell r="K103">
            <v>77739.176999999996</v>
          </cell>
          <cell r="L103">
            <v>5016.4691000000003</v>
          </cell>
          <cell r="M103">
            <v>151.91069999999999</v>
          </cell>
          <cell r="N103">
            <v>72570.797200000001</v>
          </cell>
          <cell r="O103">
            <v>0</v>
          </cell>
          <cell r="P103">
            <v>0</v>
          </cell>
          <cell r="S103">
            <v>0</v>
          </cell>
          <cell r="T103">
            <v>0</v>
          </cell>
          <cell r="U103">
            <v>339908.06800000003</v>
          </cell>
          <cell r="V103">
            <v>752.00900000000001</v>
          </cell>
          <cell r="Y103">
            <v>452</v>
          </cell>
          <cell r="Z103">
            <v>452</v>
          </cell>
        </row>
        <row r="104">
          <cell r="G104">
            <v>0</v>
          </cell>
          <cell r="I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697.12879999999996</v>
          </cell>
          <cell r="Y104">
            <v>0</v>
          </cell>
        </row>
        <row r="105">
          <cell r="G105">
            <v>2087436.9701</v>
          </cell>
          <cell r="I105">
            <v>250958.76060000001</v>
          </cell>
          <cell r="K105">
            <v>250958.76060000001</v>
          </cell>
          <cell r="L105">
            <v>52170.738499999999</v>
          </cell>
          <cell r="M105">
            <v>820.75340000000006</v>
          </cell>
          <cell r="N105">
            <v>197967.26869999999</v>
          </cell>
          <cell r="O105">
            <v>0</v>
          </cell>
          <cell r="P105">
            <v>0</v>
          </cell>
          <cell r="S105">
            <v>0</v>
          </cell>
          <cell r="T105">
            <v>0</v>
          </cell>
          <cell r="U105">
            <v>1836478.2095000001</v>
          </cell>
          <cell r="V105">
            <v>530.98889999999994</v>
          </cell>
          <cell r="Y105">
            <v>3458.6</v>
          </cell>
          <cell r="Z105">
            <v>3458.6</v>
          </cell>
        </row>
        <row r="106">
          <cell r="G106">
            <v>704783.2574</v>
          </cell>
          <cell r="I106">
            <v>7781.299</v>
          </cell>
          <cell r="K106">
            <v>7781.299</v>
          </cell>
          <cell r="L106">
            <v>7469.7969999999996</v>
          </cell>
          <cell r="M106">
            <v>311.50200000000001</v>
          </cell>
          <cell r="N106">
            <v>0</v>
          </cell>
          <cell r="O106">
            <v>0</v>
          </cell>
          <cell r="P106">
            <v>0</v>
          </cell>
          <cell r="S106">
            <v>0</v>
          </cell>
          <cell r="T106">
            <v>0</v>
          </cell>
          <cell r="U106">
            <v>697001.9584</v>
          </cell>
          <cell r="V106">
            <v>653.23519999999996</v>
          </cell>
          <cell r="Y106">
            <v>1067</v>
          </cell>
          <cell r="Z106">
            <v>1067</v>
          </cell>
        </row>
        <row r="107">
          <cell r="G107">
            <v>2610650.0798999998</v>
          </cell>
          <cell r="I107">
            <v>164446.82999999999</v>
          </cell>
          <cell r="K107">
            <v>164446.82999999999</v>
          </cell>
          <cell r="L107">
            <v>28343.058000000001</v>
          </cell>
          <cell r="M107">
            <v>1093.2499</v>
          </cell>
          <cell r="N107">
            <v>135010.5221</v>
          </cell>
          <cell r="O107">
            <v>0</v>
          </cell>
          <cell r="P107">
            <v>0</v>
          </cell>
          <cell r="S107">
            <v>0</v>
          </cell>
          <cell r="T107">
            <v>0</v>
          </cell>
          <cell r="U107">
            <v>2446203.2499000002</v>
          </cell>
          <cell r="V107">
            <v>772.50149999999996</v>
          </cell>
          <cell r="Y107">
            <v>3166.6</v>
          </cell>
          <cell r="Z107">
            <v>3166.6</v>
          </cell>
        </row>
        <row r="108">
          <cell r="G108">
            <v>0</v>
          </cell>
          <cell r="I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577.53700000000003</v>
          </cell>
          <cell r="Y108">
            <v>0</v>
          </cell>
        </row>
        <row r="109">
          <cell r="G109">
            <v>9435252.7686000001</v>
          </cell>
          <cell r="I109">
            <v>2187012.3185999999</v>
          </cell>
          <cell r="K109">
            <v>2187012.3185999999</v>
          </cell>
          <cell r="L109">
            <v>275579.11349999998</v>
          </cell>
          <cell r="M109">
            <v>9461.2332000000006</v>
          </cell>
          <cell r="N109">
            <v>1901971.9719</v>
          </cell>
          <cell r="O109">
            <v>0</v>
          </cell>
          <cell r="S109">
            <v>0</v>
          </cell>
          <cell r="T109">
            <v>0</v>
          </cell>
          <cell r="U109">
            <v>7248240.4500000002</v>
          </cell>
          <cell r="V109">
            <v>682.83</v>
          </cell>
          <cell r="Y109">
            <v>10615</v>
          </cell>
          <cell r="Z109">
            <v>10615</v>
          </cell>
        </row>
        <row r="110">
          <cell r="G110">
            <v>94228.175499999998</v>
          </cell>
          <cell r="I110">
            <v>0</v>
          </cell>
          <cell r="K110">
            <v>0</v>
          </cell>
          <cell r="L110">
            <v>0</v>
          </cell>
          <cell r="M110">
            <v>0</v>
          </cell>
          <cell r="O110">
            <v>0</v>
          </cell>
          <cell r="S110">
            <v>0</v>
          </cell>
          <cell r="T110">
            <v>0</v>
          </cell>
          <cell r="U110">
            <v>94228.175499999998</v>
          </cell>
          <cell r="V110">
            <v>534.08249999999998</v>
          </cell>
          <cell r="Y110">
            <v>176.43</v>
          </cell>
          <cell r="Z110">
            <v>176.43</v>
          </cell>
        </row>
        <row r="111">
          <cell r="G111">
            <v>1089903.1140000001</v>
          </cell>
          <cell r="I111">
            <v>0</v>
          </cell>
          <cell r="K111">
            <v>0</v>
          </cell>
          <cell r="L111">
            <v>0</v>
          </cell>
          <cell r="M111">
            <v>0</v>
          </cell>
          <cell r="O111">
            <v>0</v>
          </cell>
          <cell r="S111">
            <v>0</v>
          </cell>
          <cell r="T111">
            <v>0</v>
          </cell>
          <cell r="U111">
            <v>1089903.1140000001</v>
          </cell>
          <cell r="V111">
            <v>777.78</v>
          </cell>
          <cell r="Y111">
            <v>1401.3</v>
          </cell>
          <cell r="Z111">
            <v>1401.3</v>
          </cell>
        </row>
      </sheetData>
      <sheetData sheetId="1"/>
      <sheetData sheetId="2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19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ЛО 20.1"/>
      <sheetName val="20.1"/>
      <sheetName val="21.3"/>
      <sheetName val="24"/>
      <sheetName val="25"/>
      <sheetName val="27"/>
      <sheetName val="P2.1"/>
      <sheetName val="P2.2"/>
      <sheetName val="2.3"/>
      <sheetName val="Лист1"/>
      <sheetName val="перекрестка"/>
      <sheetName val="1кв (приток)"/>
      <sheetName val="2 кв(приток)"/>
      <sheetName val="3 кв (приток)"/>
      <sheetName val="4 кв (приток)"/>
      <sheetName val="1кв(отток)"/>
      <sheetName val="2кв(отток)"/>
      <sheetName val="3кв(отток)"/>
      <sheetName val="4кв(отток)"/>
      <sheetName val="ВЭС"/>
      <sheetName val="ГтЭС"/>
      <sheetName val="КС"/>
      <sheetName val="КнЭС"/>
      <sheetName val="ЛпЭС"/>
      <sheetName val="ЛжЭС"/>
      <sheetName val="НлЭС"/>
      <sheetName val="ПрЭС"/>
      <sheetName val="ТхЭС"/>
      <sheetName val="СИСО"/>
      <sheetName val="ДСО"/>
      <sheetName val="Отток свод 3 кв ЛЭ"/>
      <sheetName val="17_1"/>
      <sheetName val="18_2"/>
      <sheetName val="P2_1"/>
      <sheetName val="2_3"/>
      <sheetName val="Справочники"/>
      <sheetName val="Цены за точку"/>
      <sheetName val="СВОД-инвестиции для БП"/>
      <sheetName val="объекты РСК"/>
      <sheetName val="ДПН"/>
      <sheetName val="Консолидация"/>
      <sheetName val="СВОД"/>
      <sheetName val="СПб"/>
      <sheetName val="ЛО"/>
      <sheetName val="Характеристика "/>
      <sheetName val="Основные фонды"/>
      <sheetName val="НЗС 14.11.2011"/>
      <sheetName val="тарифы"/>
      <sheetName val="Перегруппировка 2011-2016"/>
      <sheetName val="анализ 2012 год"/>
      <sheetName val="ИТОГИ"/>
      <sheetName val="Критерии СПб"/>
      <sheetName val="Критерии ЛО"/>
      <sheetName val="на 1 тут"/>
      <sheetName val="эл ст"/>
      <sheetName val="29"/>
      <sheetName val="21"/>
      <sheetName val="23"/>
      <sheetName val="26"/>
      <sheetName val="28"/>
      <sheetName val="19"/>
      <sheetName val="22"/>
      <sheetName val="1.17.17.9 Отток"/>
      <sheetName val="сравнение 4 кв."/>
      <sheetName val="доп табл"/>
      <sheetName val="сравнение 3 кв. (2)"/>
      <sheetName val="краткий"/>
      <sheetName val="анализ от БП_СДЕЛАТЬ!!"/>
      <sheetName val="передача"/>
      <sheetName val="Приток"/>
      <sheetName val="Отток"/>
      <sheetName val="1 кв."/>
      <sheetName val="2 кв"/>
      <sheetName val="СПбВС "/>
      <sheetName val="ЛпЭС НЕТ"/>
      <sheetName val="Лист2"/>
      <sheetName val="1.10.1-личное страхование"/>
      <sheetName val="к2"/>
      <sheetName val="Anlagevermögen"/>
      <sheetName val="PL"/>
      <sheetName val="Контроль"/>
      <sheetName val="Дом"/>
      <sheetName val="Участок"/>
      <sheetName val="Табло"/>
      <sheetName val="Алексеева В.В."/>
      <sheetName val="Буянов И.В."/>
      <sheetName val="Герчегло М.Д."/>
      <sheetName val="Данилина К.О."/>
      <sheetName val="Данилина М.О."/>
      <sheetName val="Заранко С.Т."/>
      <sheetName val="Казаков Д.Ю."/>
      <sheetName val="Козлов Ю.Л."/>
      <sheetName val="Косоруков А.С."/>
      <sheetName val="Ляшенко А.С."/>
      <sheetName val="Марич А.С."/>
      <sheetName val="Новик Н.А."/>
      <sheetName val="Охонько А.Н."/>
      <sheetName val="Савелов А.А."/>
      <sheetName val="Самарская А.В."/>
      <sheetName val="Сарафанов Р.А."/>
      <sheetName val="Тяжков А.С."/>
      <sheetName val="Чашникова Ю.В."/>
      <sheetName val="Лист3"/>
      <sheetName val="Лист4"/>
      <sheetName val="Лист5"/>
      <sheetName val="Лист6"/>
      <sheetName val="Лист7"/>
      <sheetName val="Лист8"/>
      <sheetName val="Лист9"/>
    </sheetNames>
    <sheetDataSet>
      <sheetData sheetId="0">
        <row r="4">
          <cell r="K4">
            <v>0</v>
          </cell>
        </row>
      </sheetData>
      <sheetData sheetId="1">
        <row r="10">
          <cell r="B10" t="str">
            <v>БП №1</v>
          </cell>
        </row>
      </sheetData>
      <sheetData sheetId="2">
        <row r="9">
          <cell r="H9">
            <v>0</v>
          </cell>
        </row>
      </sheetData>
      <sheetData sheetId="3">
        <row r="7">
          <cell r="G7">
            <v>2769</v>
          </cell>
        </row>
      </sheetData>
      <sheetData sheetId="4" refreshError="1">
        <row r="9">
          <cell r="D9">
            <v>1026098.5515422104</v>
          </cell>
        </row>
        <row r="12">
          <cell r="M12">
            <v>746.41768776000208</v>
          </cell>
          <cell r="N12">
            <v>5167.5407752399988</v>
          </cell>
          <cell r="R12">
            <v>22.047999999999998</v>
          </cell>
          <cell r="S12">
            <v>5637.6170000000002</v>
          </cell>
          <cell r="W12">
            <v>22.047999999999998</v>
          </cell>
          <cell r="X12">
            <v>5637.6170000000002</v>
          </cell>
          <cell r="AB12">
            <v>25</v>
          </cell>
          <cell r="AC12">
            <v>5508.25</v>
          </cell>
        </row>
        <row r="13">
          <cell r="N13">
            <v>449.35137175999989</v>
          </cell>
          <cell r="S13">
            <v>521.09699999999998</v>
          </cell>
          <cell r="X13">
            <v>521.09699999999998</v>
          </cell>
          <cell r="AC13">
            <v>563.803</v>
          </cell>
        </row>
        <row r="14">
          <cell r="O14">
            <v>2937.1317250000002</v>
          </cell>
          <cell r="T14">
            <v>3286.2689999999998</v>
          </cell>
          <cell r="Y14">
            <v>3286.2689999999998</v>
          </cell>
          <cell r="AD14">
            <v>3103.6109999999999</v>
          </cell>
        </row>
        <row r="15">
          <cell r="L15">
            <v>5273.1969630000003</v>
          </cell>
          <cell r="M15">
            <v>97.230928000000006</v>
          </cell>
          <cell r="N15">
            <v>598.27667599999995</v>
          </cell>
          <cell r="O15">
            <v>78.156034000000005</v>
          </cell>
          <cell r="Q15">
            <v>3855.1680000000001</v>
          </cell>
          <cell r="R15">
            <v>796.94599999999991</v>
          </cell>
          <cell r="S15">
            <v>166.959</v>
          </cell>
          <cell r="T15">
            <v>6.5140000000000002</v>
          </cell>
          <cell r="V15">
            <v>3855.1680000000001</v>
          </cell>
          <cell r="W15">
            <v>796.94599999999991</v>
          </cell>
          <cell r="X15">
            <v>166.959</v>
          </cell>
          <cell r="Y15">
            <v>6.5140000000000002</v>
          </cell>
          <cell r="AA15">
            <v>4159.5469999999996</v>
          </cell>
          <cell r="AB15">
            <v>861.16200000000003</v>
          </cell>
          <cell r="AC15">
            <v>132.14099999999999</v>
          </cell>
          <cell r="AD15">
            <v>7.0279999999999996</v>
          </cell>
        </row>
        <row r="16">
          <cell r="L16">
            <v>5114.929975</v>
          </cell>
          <cell r="M16">
            <v>39.317247000000002</v>
          </cell>
          <cell r="N16">
            <v>568.56507399999998</v>
          </cell>
          <cell r="O16">
            <v>0</v>
          </cell>
          <cell r="Q16">
            <v>5374.61</v>
          </cell>
          <cell r="R16">
            <v>0</v>
          </cell>
          <cell r="S16">
            <v>0</v>
          </cell>
          <cell r="T16">
            <v>0</v>
          </cell>
          <cell r="V16">
            <v>5374.61</v>
          </cell>
          <cell r="W16">
            <v>0</v>
          </cell>
          <cell r="X16">
            <v>0</v>
          </cell>
          <cell r="Y16">
            <v>0</v>
          </cell>
          <cell r="AA16">
            <v>5294.723</v>
          </cell>
          <cell r="AB16">
            <v>0</v>
          </cell>
          <cell r="AC16">
            <v>0</v>
          </cell>
          <cell r="AD16">
            <v>0</v>
          </cell>
        </row>
        <row r="17">
          <cell r="Q17">
            <v>0</v>
          </cell>
          <cell r="R17">
            <v>0</v>
          </cell>
          <cell r="S17">
            <v>48</v>
          </cell>
          <cell r="T17">
            <v>0</v>
          </cell>
          <cell r="V17">
            <v>0</v>
          </cell>
          <cell r="W17">
            <v>0</v>
          </cell>
          <cell r="X17">
            <v>48</v>
          </cell>
          <cell r="Y17">
            <v>0</v>
          </cell>
          <cell r="AA17">
            <v>0</v>
          </cell>
          <cell r="AB17">
            <v>0</v>
          </cell>
          <cell r="AC17">
            <v>48</v>
          </cell>
          <cell r="AD17">
            <v>0</v>
          </cell>
        </row>
        <row r="20">
          <cell r="G20">
            <v>0</v>
          </cell>
          <cell r="H20">
            <v>0</v>
          </cell>
          <cell r="I20">
            <v>10.41</v>
          </cell>
          <cell r="J20">
            <v>0</v>
          </cell>
          <cell r="L20">
            <v>0</v>
          </cell>
          <cell r="M20">
            <v>0</v>
          </cell>
          <cell r="N20">
            <v>6.2560000000000002</v>
          </cell>
          <cell r="O20">
            <v>0</v>
          </cell>
        </row>
        <row r="22">
          <cell r="G22">
            <v>3044</v>
          </cell>
          <cell r="H22">
            <v>201</v>
          </cell>
          <cell r="I22">
            <v>3546</v>
          </cell>
          <cell r="J22">
            <v>3087</v>
          </cell>
          <cell r="L22">
            <v>3078.2525369999998</v>
          </cell>
          <cell r="M22">
            <v>371.93994399999997</v>
          </cell>
          <cell r="N22">
            <v>3152.3138830000003</v>
          </cell>
          <cell r="O22">
            <v>2678.1806670000001</v>
          </cell>
          <cell r="Q22">
            <v>2374.1039999999998</v>
          </cell>
          <cell r="R22">
            <v>72.653999999999996</v>
          </cell>
          <cell r="S22">
            <v>2486.6210000000001</v>
          </cell>
          <cell r="T22">
            <v>2843.634</v>
          </cell>
          <cell r="V22">
            <v>2374.1039999999998</v>
          </cell>
          <cell r="W22">
            <v>72.653999999999996</v>
          </cell>
          <cell r="X22">
            <v>2486.6210000000001</v>
          </cell>
          <cell r="Y22">
            <v>2843.634</v>
          </cell>
          <cell r="AA22">
            <v>3439</v>
          </cell>
          <cell r="AB22">
            <v>273.7</v>
          </cell>
          <cell r="AC22">
            <v>2547</v>
          </cell>
          <cell r="AD22">
            <v>2799.6</v>
          </cell>
        </row>
        <row r="26">
          <cell r="G26">
            <v>326</v>
          </cell>
          <cell r="H26">
            <v>58</v>
          </cell>
          <cell r="I26">
            <v>0</v>
          </cell>
          <cell r="J26">
            <v>0</v>
          </cell>
          <cell r="L26">
            <v>341.733</v>
          </cell>
          <cell r="M26">
            <v>25.602</v>
          </cell>
          <cell r="N26">
            <v>0</v>
          </cell>
          <cell r="O26">
            <v>0</v>
          </cell>
          <cell r="Q26">
            <v>873</v>
          </cell>
          <cell r="R26">
            <v>194.6</v>
          </cell>
          <cell r="S26">
            <v>0</v>
          </cell>
          <cell r="T26">
            <v>0</v>
          </cell>
          <cell r="V26">
            <v>873</v>
          </cell>
          <cell r="W26">
            <v>194.6</v>
          </cell>
          <cell r="X26">
            <v>0</v>
          </cell>
          <cell r="Y26">
            <v>0</v>
          </cell>
        </row>
        <row r="27">
          <cell r="G27">
            <v>6446</v>
          </cell>
          <cell r="H27">
            <v>557</v>
          </cell>
          <cell r="I27">
            <v>3466</v>
          </cell>
          <cell r="L27">
            <v>330.15899999999999</v>
          </cell>
        </row>
        <row r="28">
          <cell r="L28">
            <v>7072.05</v>
          </cell>
          <cell r="M28">
            <v>604.30600000000004</v>
          </cell>
          <cell r="N28">
            <v>3466.4659999999999</v>
          </cell>
          <cell r="Q28">
            <v>5659.665</v>
          </cell>
          <cell r="R28">
            <v>521.09699999999998</v>
          </cell>
          <cell r="S28">
            <v>3286.2689999999998</v>
          </cell>
          <cell r="T28">
            <v>0</v>
          </cell>
          <cell r="V28">
            <v>5659.665</v>
          </cell>
          <cell r="W28">
            <v>521.09699999999998</v>
          </cell>
          <cell r="X28">
            <v>3286.2689999999998</v>
          </cell>
          <cell r="Y28">
            <v>0</v>
          </cell>
        </row>
      </sheetData>
      <sheetData sheetId="5">
        <row r="6">
          <cell r="F6">
            <v>87885</v>
          </cell>
        </row>
      </sheetData>
      <sheetData sheetId="6" refreshError="1">
        <row r="9">
          <cell r="D9">
            <v>1026098.5515422104</v>
          </cell>
        </row>
        <row r="10">
          <cell r="B10" t="str">
            <v>БП №1</v>
          </cell>
          <cell r="G10">
            <v>2223</v>
          </cell>
          <cell r="H10">
            <v>2223</v>
          </cell>
          <cell r="J10">
            <v>2493</v>
          </cell>
          <cell r="K10">
            <v>2680</v>
          </cell>
        </row>
        <row r="11">
          <cell r="B11" t="str">
            <v>БП №2</v>
          </cell>
          <cell r="G11">
            <v>1</v>
          </cell>
          <cell r="H11">
            <v>1</v>
          </cell>
          <cell r="J11">
            <v>1</v>
          </cell>
          <cell r="K11">
            <v>1</v>
          </cell>
        </row>
        <row r="12">
          <cell r="B12" t="str">
            <v>БП №3</v>
          </cell>
          <cell r="G12">
            <v>2223</v>
          </cell>
          <cell r="H12">
            <v>41</v>
          </cell>
          <cell r="J12">
            <v>2493</v>
          </cell>
          <cell r="K12">
            <v>2680</v>
          </cell>
          <cell r="M12">
            <v>746.41768776000208</v>
          </cell>
          <cell r="N12">
            <v>5167.5407752399988</v>
          </cell>
        </row>
        <row r="13">
          <cell r="B13" t="str">
            <v>БП №4</v>
          </cell>
          <cell r="E13">
            <v>405619</v>
          </cell>
          <cell r="F13">
            <v>363092.15</v>
          </cell>
          <cell r="G13">
            <v>340390</v>
          </cell>
          <cell r="H13">
            <v>400696</v>
          </cell>
          <cell r="N13">
            <v>449.35137175999989</v>
          </cell>
        </row>
        <row r="14">
          <cell r="B14" t="str">
            <v>БП №5</v>
          </cell>
          <cell r="G14">
            <v>2.3321594999999999</v>
          </cell>
          <cell r="H14">
            <v>2.3321594999999999</v>
          </cell>
          <cell r="J14">
            <v>3466</v>
          </cell>
          <cell r="K14">
            <v>2.3301409999999998</v>
          </cell>
        </row>
        <row r="15">
          <cell r="B15" t="str">
            <v>БП №6</v>
          </cell>
          <cell r="G15">
            <v>4015</v>
          </cell>
          <cell r="H15">
            <v>771</v>
          </cell>
          <cell r="J15">
            <v>6</v>
          </cell>
          <cell r="L15">
            <v>5273.1969630000003</v>
          </cell>
          <cell r="M15">
            <v>97.230928000000006</v>
          </cell>
          <cell r="N15">
            <v>598.27667599999995</v>
          </cell>
        </row>
        <row r="16">
          <cell r="B16" t="str">
            <v>БП №7</v>
          </cell>
          <cell r="G16">
            <v>5716</v>
          </cell>
          <cell r="H16">
            <v>34</v>
          </cell>
          <cell r="J16">
            <v>0</v>
          </cell>
          <cell r="L16">
            <v>5114.929975</v>
          </cell>
          <cell r="M16">
            <v>39.317247000000002</v>
          </cell>
          <cell r="N16">
            <v>568.56507399999998</v>
          </cell>
        </row>
        <row r="17">
          <cell r="B17" t="str">
            <v>БП №8</v>
          </cell>
          <cell r="G17">
            <v>720</v>
          </cell>
          <cell r="H17">
            <v>0</v>
          </cell>
          <cell r="J17">
            <v>0</v>
          </cell>
          <cell r="K17">
            <v>12.5</v>
          </cell>
        </row>
        <row r="18">
          <cell r="B18" t="str">
            <v>БП №9</v>
          </cell>
        </row>
        <row r="19">
          <cell r="B19" t="str">
            <v>БП №10</v>
          </cell>
        </row>
        <row r="21">
          <cell r="E21">
            <v>0</v>
          </cell>
          <cell r="F21">
            <v>0</v>
          </cell>
          <cell r="G21">
            <v>227.2</v>
          </cell>
          <cell r="H21">
            <v>1372.8</v>
          </cell>
          <cell r="K21">
            <v>0</v>
          </cell>
          <cell r="L21">
            <v>0</v>
          </cell>
          <cell r="M21">
            <v>397.78199999999998</v>
          </cell>
          <cell r="N21">
            <v>2403.502</v>
          </cell>
        </row>
        <row r="22">
          <cell r="E22">
            <v>3370.26</v>
          </cell>
          <cell r="F22">
            <v>258.12</v>
          </cell>
          <cell r="G22">
            <v>3318.46</v>
          </cell>
          <cell r="H22">
            <v>1714.16</v>
          </cell>
          <cell r="J22">
            <v>3087</v>
          </cell>
          <cell r="K22">
            <v>6462.01</v>
          </cell>
          <cell r="L22">
            <v>432.96600000000001</v>
          </cell>
          <cell r="M22">
            <v>5582.9319999999998</v>
          </cell>
          <cell r="N22">
            <v>2703.0520000000001</v>
          </cell>
        </row>
        <row r="23">
          <cell r="E23">
            <v>0</v>
          </cell>
          <cell r="F23">
            <v>0</v>
          </cell>
          <cell r="G23">
            <v>226.38</v>
          </cell>
          <cell r="H23">
            <v>263.62</v>
          </cell>
          <cell r="J23">
            <v>15</v>
          </cell>
          <cell r="K23">
            <v>0</v>
          </cell>
          <cell r="L23">
            <v>0</v>
          </cell>
          <cell r="M23">
            <v>433.50299999999999</v>
          </cell>
          <cell r="N23">
            <v>523.48099999999999</v>
          </cell>
        </row>
        <row r="57">
          <cell r="E57">
            <v>0</v>
          </cell>
          <cell r="F57">
            <v>0</v>
          </cell>
          <cell r="G57">
            <v>266</v>
          </cell>
          <cell r="H57">
            <v>1354</v>
          </cell>
          <cell r="K57">
            <v>0</v>
          </cell>
          <cell r="L57">
            <v>0</v>
          </cell>
          <cell r="M57">
            <v>38.76</v>
          </cell>
          <cell r="N57">
            <v>197.6</v>
          </cell>
        </row>
        <row r="58">
          <cell r="E58">
            <v>3438.5</v>
          </cell>
          <cell r="F58">
            <v>273.5</v>
          </cell>
          <cell r="G58">
            <v>2281</v>
          </cell>
          <cell r="H58">
            <v>1446</v>
          </cell>
          <cell r="K58">
            <v>3362.49</v>
          </cell>
          <cell r="L58">
            <v>1838.38</v>
          </cell>
          <cell r="M58">
            <v>200.46</v>
          </cell>
          <cell r="N58">
            <v>213.00100000000006</v>
          </cell>
        </row>
        <row r="59">
          <cell r="E59">
            <v>0</v>
          </cell>
          <cell r="F59">
            <v>0</v>
          </cell>
          <cell r="G59">
            <v>190</v>
          </cell>
          <cell r="H59">
            <v>240</v>
          </cell>
          <cell r="K59">
            <v>0</v>
          </cell>
          <cell r="L59">
            <v>0</v>
          </cell>
          <cell r="M59">
            <v>30.4</v>
          </cell>
          <cell r="N59">
            <v>39.630000000000003</v>
          </cell>
        </row>
      </sheetData>
      <sheetData sheetId="7" refreshError="1"/>
      <sheetData sheetId="8" refreshError="1">
        <row r="7">
          <cell r="F7">
            <v>800</v>
          </cell>
        </row>
        <row r="10">
          <cell r="G10">
            <v>2223</v>
          </cell>
          <cell r="H10">
            <v>2223</v>
          </cell>
          <cell r="I10">
            <v>2493</v>
          </cell>
          <cell r="J10">
            <v>2493</v>
          </cell>
          <cell r="K10">
            <v>2680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2223</v>
          </cell>
          <cell r="H12">
            <v>2223</v>
          </cell>
          <cell r="I12">
            <v>2493</v>
          </cell>
          <cell r="J12">
            <v>2493</v>
          </cell>
          <cell r="K12">
            <v>2680</v>
          </cell>
        </row>
        <row r="13">
          <cell r="G13">
            <v>0</v>
          </cell>
          <cell r="H13">
            <v>400696</v>
          </cell>
        </row>
        <row r="14">
          <cell r="G14">
            <v>2.3321594999999999</v>
          </cell>
          <cell r="H14">
            <v>2.3321594999999999</v>
          </cell>
          <cell r="I14">
            <v>1.8224400000000001</v>
          </cell>
          <cell r="J14">
            <v>2.3301620000000001</v>
          </cell>
          <cell r="K14">
            <v>2.3301409999999998</v>
          </cell>
        </row>
        <row r="17">
          <cell r="G17">
            <v>12.5</v>
          </cell>
          <cell r="H17">
            <v>12.5</v>
          </cell>
          <cell r="I17">
            <v>12.5</v>
          </cell>
          <cell r="J17">
            <v>12.5</v>
          </cell>
          <cell r="K17">
            <v>12.5</v>
          </cell>
        </row>
        <row r="20">
          <cell r="G20">
            <v>75</v>
          </cell>
          <cell r="H20">
            <v>75</v>
          </cell>
          <cell r="I20">
            <v>75</v>
          </cell>
          <cell r="J20">
            <v>75</v>
          </cell>
          <cell r="K20">
            <v>75</v>
          </cell>
        </row>
        <row r="23">
          <cell r="G23">
            <v>15</v>
          </cell>
          <cell r="H23">
            <v>15</v>
          </cell>
          <cell r="I23">
            <v>15</v>
          </cell>
          <cell r="J23">
            <v>15</v>
          </cell>
          <cell r="K23">
            <v>15</v>
          </cell>
        </row>
        <row r="26">
          <cell r="G26">
            <v>33</v>
          </cell>
          <cell r="H26">
            <v>33</v>
          </cell>
          <cell r="I26">
            <v>33</v>
          </cell>
          <cell r="J26">
            <v>33</v>
          </cell>
          <cell r="K26">
            <v>33</v>
          </cell>
        </row>
        <row r="29">
          <cell r="G29">
            <v>149.85</v>
          </cell>
        </row>
        <row r="33">
          <cell r="G33">
            <v>77.680000000000007</v>
          </cell>
        </row>
        <row r="34">
          <cell r="G34">
            <v>16.96</v>
          </cell>
          <cell r="H34">
            <v>16.96</v>
          </cell>
          <cell r="I34">
            <v>22.13</v>
          </cell>
          <cell r="J34">
            <v>4.16</v>
          </cell>
          <cell r="K34">
            <v>0</v>
          </cell>
        </row>
        <row r="39">
          <cell r="G39">
            <v>265.68</v>
          </cell>
          <cell r="H39">
            <v>1354.32</v>
          </cell>
          <cell r="K39">
            <v>0</v>
          </cell>
        </row>
        <row r="40">
          <cell r="G40">
            <v>100.48</v>
          </cell>
          <cell r="H40">
            <v>1489.3140000000001</v>
          </cell>
          <cell r="K40">
            <v>567.40708333333339</v>
          </cell>
        </row>
      </sheetData>
      <sheetData sheetId="9">
        <row r="24">
          <cell r="H24">
            <v>400544</v>
          </cell>
        </row>
      </sheetData>
      <sheetData sheetId="10" refreshError="1"/>
      <sheetData sheetId="11" refreshError="1">
        <row r="6">
          <cell r="F6">
            <v>87885</v>
          </cell>
        </row>
        <row r="12">
          <cell r="F12">
            <v>67525</v>
          </cell>
          <cell r="G12">
            <v>73467</v>
          </cell>
          <cell r="H12">
            <v>57999.730860000003</v>
          </cell>
          <cell r="I12">
            <v>68691.913679541845</v>
          </cell>
          <cell r="J12">
            <v>109183.68232349241</v>
          </cell>
        </row>
        <row r="13">
          <cell r="F13">
            <v>49275</v>
          </cell>
          <cell r="G13">
            <v>53611</v>
          </cell>
          <cell r="H13">
            <v>43103.625120000012</v>
          </cell>
          <cell r="I13">
            <v>50220.717489784387</v>
          </cell>
          <cell r="J13">
            <v>79824.28455906501</v>
          </cell>
        </row>
        <row r="14">
          <cell r="F14">
            <v>198195</v>
          </cell>
          <cell r="G14">
            <v>215635</v>
          </cell>
          <cell r="H14">
            <v>172731.43890000004</v>
          </cell>
          <cell r="I14">
            <v>204722.3222264121</v>
          </cell>
          <cell r="J14">
            <v>325399.82942931616</v>
          </cell>
        </row>
        <row r="15">
          <cell r="F15">
            <v>50005</v>
          </cell>
          <cell r="G15">
            <v>54405</v>
          </cell>
          <cell r="H15">
            <v>43103.625120000012</v>
          </cell>
          <cell r="I15">
            <v>51114.046604261726</v>
          </cell>
          <cell r="J15">
            <v>81244.203688126465</v>
          </cell>
        </row>
        <row r="16">
          <cell r="F16">
            <v>0</v>
          </cell>
          <cell r="G16">
            <v>0</v>
          </cell>
          <cell r="I16">
            <v>0</v>
          </cell>
          <cell r="J16">
            <v>0</v>
          </cell>
        </row>
        <row r="17">
          <cell r="F17">
            <v>1080138</v>
          </cell>
          <cell r="G17">
            <v>1510812.3</v>
          </cell>
          <cell r="H17">
            <v>1514875</v>
          </cell>
          <cell r="I17">
            <v>1127113</v>
          </cell>
          <cell r="J17">
            <v>1685133.4</v>
          </cell>
        </row>
        <row r="18">
          <cell r="F18">
            <v>0</v>
          </cell>
          <cell r="G18">
            <v>0</v>
          </cell>
          <cell r="I18">
            <v>0</v>
          </cell>
          <cell r="J18">
            <v>0</v>
          </cell>
        </row>
        <row r="19">
          <cell r="F19">
            <v>135668</v>
          </cell>
          <cell r="G19">
            <v>308842</v>
          </cell>
          <cell r="H19">
            <v>143395.516</v>
          </cell>
          <cell r="I19">
            <v>510394.4</v>
          </cell>
          <cell r="J19">
            <v>312021.7</v>
          </cell>
        </row>
        <row r="22">
          <cell r="F22">
            <v>4696</v>
          </cell>
          <cell r="G22">
            <v>0</v>
          </cell>
          <cell r="I22">
            <v>191.6</v>
          </cell>
          <cell r="J22">
            <v>392</v>
          </cell>
        </row>
        <row r="23">
          <cell r="F23">
            <v>19712</v>
          </cell>
          <cell r="G23">
            <v>69087</v>
          </cell>
          <cell r="H23">
            <v>22618</v>
          </cell>
          <cell r="I23">
            <v>59725.5</v>
          </cell>
          <cell r="J23">
            <v>55760</v>
          </cell>
        </row>
        <row r="24">
          <cell r="F24">
            <v>445</v>
          </cell>
          <cell r="G24">
            <v>512</v>
          </cell>
          <cell r="H24">
            <v>679</v>
          </cell>
          <cell r="I24">
            <v>884</v>
          </cell>
          <cell r="J24">
            <v>972</v>
          </cell>
        </row>
        <row r="25">
          <cell r="F25">
            <v>0</v>
          </cell>
          <cell r="G25">
            <v>0</v>
          </cell>
          <cell r="I25">
            <v>0</v>
          </cell>
          <cell r="J25">
            <v>0</v>
          </cell>
        </row>
        <row r="28">
          <cell r="B28" t="str">
            <v>налог на землю</v>
          </cell>
          <cell r="F28">
            <v>16433</v>
          </cell>
          <cell r="G28">
            <v>4800</v>
          </cell>
          <cell r="H28">
            <v>2464</v>
          </cell>
          <cell r="I28">
            <v>2882</v>
          </cell>
          <cell r="J28">
            <v>3170</v>
          </cell>
        </row>
        <row r="29">
          <cell r="B29" t="str">
            <v xml:space="preserve">налог на пользователей автодорог </v>
          </cell>
          <cell r="F29">
            <v>2374</v>
          </cell>
          <cell r="G29">
            <v>3258</v>
          </cell>
          <cell r="H29">
            <v>2447</v>
          </cell>
          <cell r="I29">
            <v>2447</v>
          </cell>
          <cell r="J29">
            <v>2631</v>
          </cell>
        </row>
        <row r="32">
          <cell r="F32">
            <v>361711</v>
          </cell>
          <cell r="G32">
            <v>328944.8</v>
          </cell>
          <cell r="H32">
            <v>539557</v>
          </cell>
          <cell r="I32">
            <v>656412.69999999995</v>
          </cell>
          <cell r="J32">
            <v>544491.5</v>
          </cell>
        </row>
        <row r="34">
          <cell r="B34" t="str">
            <v>арендная плата</v>
          </cell>
          <cell r="F34">
            <v>7374</v>
          </cell>
          <cell r="G34">
            <v>58359</v>
          </cell>
          <cell r="H34">
            <v>27422</v>
          </cell>
          <cell r="I34">
            <v>55269</v>
          </cell>
          <cell r="J34">
            <v>60015</v>
          </cell>
        </row>
        <row r="40">
          <cell r="F40">
            <v>0</v>
          </cell>
          <cell r="G40">
            <v>0</v>
          </cell>
          <cell r="H40">
            <v>112233.16799999999</v>
          </cell>
          <cell r="I40">
            <v>167563.5</v>
          </cell>
          <cell r="J40">
            <v>250964</v>
          </cell>
        </row>
        <row r="41">
          <cell r="H41">
            <v>83408.256000000008</v>
          </cell>
          <cell r="I41">
            <v>122505.5</v>
          </cell>
          <cell r="J41">
            <v>183480</v>
          </cell>
        </row>
        <row r="42">
          <cell r="H42">
            <v>334246.32</v>
          </cell>
          <cell r="I42">
            <v>499387</v>
          </cell>
          <cell r="J42">
            <v>747947</v>
          </cell>
        </row>
        <row r="43">
          <cell r="H43">
            <v>83408.256000000008</v>
          </cell>
          <cell r="I43">
            <v>124684</v>
          </cell>
          <cell r="J43">
            <v>186744</v>
          </cell>
        </row>
        <row r="44"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1275123.43</v>
          </cell>
        </row>
        <row r="45">
          <cell r="F45">
            <v>194040</v>
          </cell>
          <cell r="G45">
            <v>0</v>
          </cell>
          <cell r="H45">
            <v>0</v>
          </cell>
        </row>
        <row r="52">
          <cell r="F52">
            <v>10261</v>
          </cell>
          <cell r="G52">
            <v>9731</v>
          </cell>
          <cell r="H52">
            <v>8844.6</v>
          </cell>
          <cell r="I52">
            <v>8845</v>
          </cell>
          <cell r="J52">
            <v>9059.2800000000007</v>
          </cell>
        </row>
      </sheetData>
      <sheetData sheetId="12" refreshError="1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>
        <row r="10">
          <cell r="B10" t="str">
            <v>БП №1</v>
          </cell>
        </row>
      </sheetData>
      <sheetData sheetId="21" refreshError="1"/>
      <sheetData sheetId="22">
        <row r="7">
          <cell r="G7">
            <v>2769</v>
          </cell>
        </row>
      </sheetData>
      <sheetData sheetId="23">
        <row r="7">
          <cell r="F7">
            <v>800</v>
          </cell>
        </row>
        <row r="11">
          <cell r="F11">
            <v>230</v>
          </cell>
          <cell r="G11">
            <v>0</v>
          </cell>
        </row>
        <row r="12">
          <cell r="F12">
            <v>170</v>
          </cell>
          <cell r="G12">
            <v>0</v>
          </cell>
        </row>
        <row r="13">
          <cell r="F13">
            <v>290</v>
          </cell>
          <cell r="G13">
            <v>0</v>
          </cell>
        </row>
        <row r="14">
          <cell r="F14">
            <v>210</v>
          </cell>
          <cell r="G14">
            <v>0</v>
          </cell>
        </row>
        <row r="15">
          <cell r="F15">
            <v>260</v>
          </cell>
          <cell r="G15">
            <v>0</v>
          </cell>
        </row>
        <row r="16">
          <cell r="F16">
            <v>210</v>
          </cell>
          <cell r="G16">
            <v>0</v>
          </cell>
        </row>
        <row r="17">
          <cell r="F17">
            <v>140</v>
          </cell>
          <cell r="G17">
            <v>0</v>
          </cell>
        </row>
        <row r="18">
          <cell r="F18">
            <v>270</v>
          </cell>
          <cell r="G18">
            <v>0</v>
          </cell>
        </row>
        <row r="19">
          <cell r="F19">
            <v>180</v>
          </cell>
          <cell r="G19">
            <v>0</v>
          </cell>
        </row>
        <row r="20">
          <cell r="F20">
            <v>180</v>
          </cell>
          <cell r="G20">
            <v>3.8</v>
          </cell>
        </row>
        <row r="21">
          <cell r="F21">
            <v>160</v>
          </cell>
          <cell r="G21">
            <v>310.95</v>
          </cell>
        </row>
        <row r="22">
          <cell r="F22">
            <v>130</v>
          </cell>
          <cell r="G22">
            <v>1669.56</v>
          </cell>
        </row>
        <row r="23">
          <cell r="F23">
            <v>190</v>
          </cell>
          <cell r="G23">
            <v>704.74</v>
          </cell>
        </row>
        <row r="24">
          <cell r="F24">
            <v>160</v>
          </cell>
          <cell r="G24">
            <v>1491.64</v>
          </cell>
          <cell r="H24">
            <v>400544</v>
          </cell>
          <cell r="J24">
            <v>15204</v>
          </cell>
          <cell r="K24">
            <v>16163</v>
          </cell>
        </row>
        <row r="25">
          <cell r="F25">
            <v>3000</v>
          </cell>
          <cell r="G25">
            <v>0</v>
          </cell>
          <cell r="H25">
            <v>301008.8</v>
          </cell>
          <cell r="J25">
            <v>2786.9</v>
          </cell>
          <cell r="K25">
            <v>2962.7</v>
          </cell>
        </row>
        <row r="26">
          <cell r="F26">
            <v>2300</v>
          </cell>
          <cell r="G26">
            <v>0</v>
          </cell>
          <cell r="H26">
            <v>16332.7</v>
          </cell>
          <cell r="J26">
            <v>2037.5</v>
          </cell>
          <cell r="K26">
            <v>2166</v>
          </cell>
        </row>
        <row r="27">
          <cell r="H27">
            <v>66579.3</v>
          </cell>
          <cell r="J27">
            <v>8305.7999999999993</v>
          </cell>
          <cell r="K27">
            <v>8829.7000000000007</v>
          </cell>
        </row>
        <row r="28">
          <cell r="F28">
            <v>170</v>
          </cell>
          <cell r="G28">
            <v>4.5599999999999996</v>
          </cell>
          <cell r="H28">
            <v>16623.2</v>
          </cell>
          <cell r="J28">
            <v>2073.8000000000002</v>
          </cell>
          <cell r="K28">
            <v>2204.6</v>
          </cell>
        </row>
        <row r="29">
          <cell r="F29">
            <v>140</v>
          </cell>
          <cell r="G29">
            <v>149.85</v>
          </cell>
        </row>
        <row r="30">
          <cell r="F30">
            <v>400696</v>
          </cell>
          <cell r="G30">
            <v>640486</v>
          </cell>
        </row>
        <row r="31">
          <cell r="F31">
            <v>73448</v>
          </cell>
          <cell r="G31">
            <v>117402</v>
          </cell>
        </row>
        <row r="32">
          <cell r="F32">
            <v>53698</v>
          </cell>
          <cell r="G32">
            <v>85833</v>
          </cell>
        </row>
        <row r="33">
          <cell r="F33">
            <v>218897</v>
          </cell>
          <cell r="G33">
            <v>349892</v>
          </cell>
        </row>
        <row r="34">
          <cell r="F34">
            <v>54653</v>
          </cell>
          <cell r="G34">
            <v>87359</v>
          </cell>
        </row>
        <row r="36">
          <cell r="F36">
            <v>470</v>
          </cell>
          <cell r="G36">
            <v>25.5</v>
          </cell>
        </row>
        <row r="37">
          <cell r="F37">
            <v>350</v>
          </cell>
          <cell r="G37">
            <v>634.22</v>
          </cell>
        </row>
        <row r="40">
          <cell r="F40">
            <v>260</v>
          </cell>
          <cell r="G40">
            <v>100.48</v>
          </cell>
        </row>
        <row r="42">
          <cell r="F42">
            <v>150</v>
          </cell>
          <cell r="G42">
            <v>8706.82</v>
          </cell>
        </row>
        <row r="43">
          <cell r="F43">
            <v>270</v>
          </cell>
          <cell r="G43">
            <v>653.21</v>
          </cell>
        </row>
      </sheetData>
      <sheetData sheetId="24" refreshError="1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>
        <row r="4">
          <cell r="K4">
            <v>0</v>
          </cell>
        </row>
      </sheetData>
      <sheetData sheetId="76">
        <row r="6">
          <cell r="F6">
            <v>87885</v>
          </cell>
        </row>
      </sheetData>
      <sheetData sheetId="77">
        <row r="4">
          <cell r="K4">
            <v>0</v>
          </cell>
        </row>
      </sheetData>
      <sheetData sheetId="78">
        <row r="6">
          <cell r="F6">
            <v>87885</v>
          </cell>
        </row>
      </sheetData>
      <sheetData sheetId="79">
        <row r="12">
          <cell r="H12" t="str">
            <v>План по смете или расходам из прибыли (без НДС)</v>
          </cell>
        </row>
      </sheetData>
      <sheetData sheetId="80">
        <row r="4">
          <cell r="K4">
            <v>0</v>
          </cell>
        </row>
      </sheetData>
      <sheetData sheetId="81"/>
      <sheetData sheetId="82">
        <row r="4">
          <cell r="K4">
            <v>0</v>
          </cell>
        </row>
      </sheetData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>
        <row r="4">
          <cell r="K4" t="str">
            <v>окно</v>
          </cell>
        </row>
      </sheetData>
      <sheetData sheetId="95">
        <row r="4">
          <cell r="K4" t="str">
            <v>окно</v>
          </cell>
        </row>
      </sheetData>
      <sheetData sheetId="96">
        <row r="4">
          <cell r="K4">
            <v>0</v>
          </cell>
        </row>
      </sheetData>
      <sheetData sheetId="97">
        <row r="4">
          <cell r="K4">
            <v>0</v>
          </cell>
        </row>
      </sheetData>
      <sheetData sheetId="98">
        <row r="4">
          <cell r="K4">
            <v>0</v>
          </cell>
        </row>
      </sheetData>
      <sheetData sheetId="99">
        <row r="4">
          <cell r="K4">
            <v>0</v>
          </cell>
        </row>
      </sheetData>
      <sheetData sheetId="100" refreshError="1"/>
      <sheetData sheetId="101">
        <row r="4">
          <cell r="K4">
            <v>0</v>
          </cell>
        </row>
      </sheetData>
      <sheetData sheetId="102" refreshError="1"/>
      <sheetData sheetId="103" refreshError="1"/>
      <sheetData sheetId="104" refreshError="1"/>
      <sheetData sheetId="105">
        <row r="4">
          <cell r="K4">
            <v>0</v>
          </cell>
        </row>
      </sheetData>
      <sheetData sheetId="106" refreshError="1"/>
      <sheetData sheetId="107" refreshError="1"/>
      <sheetData sheetId="108" refreshError="1"/>
      <sheetData sheetId="109">
        <row r="4">
          <cell r="K4">
            <v>0</v>
          </cell>
        </row>
      </sheetData>
      <sheetData sheetId="110">
        <row r="4">
          <cell r="K4">
            <v>0</v>
          </cell>
        </row>
      </sheetData>
      <sheetData sheetId="111">
        <row r="4">
          <cell r="K4">
            <v>0</v>
          </cell>
        </row>
      </sheetData>
      <sheetData sheetId="112">
        <row r="4">
          <cell r="K4">
            <v>0</v>
          </cell>
        </row>
      </sheetData>
      <sheetData sheetId="113">
        <row r="4">
          <cell r="K4">
            <v>0</v>
          </cell>
        </row>
      </sheetData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шаблон для R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Форма 20 (1)"/>
      <sheetName val="Форма 20 (2)"/>
      <sheetName val="Форма 20 (3)"/>
      <sheetName val="Форма 20 (4)"/>
      <sheetName val="Форма 20 (5)"/>
      <sheetName val="перекрестка"/>
      <sheetName val="16"/>
      <sheetName val="18.2"/>
      <sheetName val="4"/>
      <sheetName val="6"/>
      <sheetName val="15"/>
      <sheetName val="17.1"/>
      <sheetName val="2.3"/>
      <sheetName val="ЭСО"/>
      <sheetName val="сбыт"/>
      <sheetName val="Ген. не уч. ОРЭМ"/>
      <sheetName val="сети"/>
      <sheetName val="21.3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Control"/>
      <sheetName val="Электроэн 4кв"/>
      <sheetName val="Вода 4кв"/>
      <sheetName val="Тепло 4кв"/>
      <sheetName val="ДПН внутр"/>
      <sheetName val="ДПН АРМ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35998"/>
      <sheetName val="44"/>
      <sheetName val="92"/>
      <sheetName val="94"/>
      <sheetName val="97"/>
      <sheetName val="Отчет"/>
      <sheetName val="Расчёт"/>
      <sheetName val="14б ДПН отчет"/>
      <sheetName val="16а Сводный анализ"/>
      <sheetName val="НЕДЕЛИ"/>
      <sheetName val="реализация⼘6㮧疽М"/>
      <sheetName val="_x0018_O"/>
      <sheetName val="TEHSHEET"/>
      <sheetName val="_x0018_O_x0000_"/>
      <sheetName val="Топливо2009"/>
      <sheetName val="2009"/>
      <sheetName val="_x0018_O?"/>
      <sheetName val="Таб1.1"/>
      <sheetName val="Гр5(о)"/>
      <sheetName val="ПС 110 кВ №13 А"/>
      <sheetName val="17"/>
      <sheetName val="Ф-1 (для АО-энерго)"/>
      <sheetName val="Ф-2 (для АО-энерго)"/>
      <sheetName val="свод"/>
      <sheetName val="_x005f_x0018_O_x005f_x0000__x005f_x0000__x005f_x0000_"/>
      <sheetName val="Расчёт НВВ по RAB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правочник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т4,т4а"/>
      <sheetName val="REESTR_ORG"/>
      <sheetName val="Инструкци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>
        <row r="8">
          <cell r="D8">
            <v>15739</v>
          </cell>
        </row>
      </sheetData>
      <sheetData sheetId="140">
        <row r="8">
          <cell r="D8">
            <v>15739</v>
          </cell>
        </row>
      </sheetData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>
        <row r="8">
          <cell r="D8">
            <v>15739</v>
          </cell>
        </row>
      </sheetData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>
        <row r="8">
          <cell r="D8">
            <v>15739</v>
          </cell>
        </row>
      </sheetData>
      <sheetData sheetId="257">
        <row r="8">
          <cell r="D8">
            <v>15739</v>
          </cell>
        </row>
      </sheetData>
      <sheetData sheetId="258">
        <row r="8">
          <cell r="D8">
            <v>15739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>
        <row r="8">
          <cell r="D8">
            <v>15739</v>
          </cell>
        </row>
      </sheetData>
      <sheetData sheetId="265">
        <row r="8">
          <cell r="D8">
            <v>15739</v>
          </cell>
        </row>
      </sheetData>
      <sheetData sheetId="266" refreshError="1"/>
      <sheetData sheetId="267" refreshError="1"/>
      <sheetData sheetId="268" refreshError="1"/>
      <sheetData sheetId="269">
        <row r="8">
          <cell r="D8">
            <v>15739</v>
          </cell>
        </row>
      </sheetData>
      <sheetData sheetId="270">
        <row r="8">
          <cell r="D8">
            <v>15739</v>
          </cell>
        </row>
      </sheetData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>
        <row r="2">
          <cell r="A2">
            <v>0</v>
          </cell>
        </row>
      </sheetData>
      <sheetData sheetId="372">
        <row r="2">
          <cell r="A2">
            <v>0</v>
          </cell>
        </row>
      </sheetData>
      <sheetData sheetId="373">
        <row r="2">
          <cell r="A2">
            <v>0</v>
          </cell>
        </row>
      </sheetData>
      <sheetData sheetId="374"/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4">
          <cell r="E4">
            <v>1</v>
          </cell>
        </row>
      </sheetData>
      <sheetData sheetId="378"/>
      <sheetData sheetId="379"/>
      <sheetData sheetId="380">
        <row r="2">
          <cell r="A2">
            <v>0</v>
          </cell>
        </row>
      </sheetData>
      <sheetData sheetId="381"/>
      <sheetData sheetId="382"/>
      <sheetData sheetId="383"/>
      <sheetData sheetId="384"/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/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4">
          <cell r="E4">
            <v>1</v>
          </cell>
        </row>
      </sheetData>
      <sheetData sheetId="392"/>
      <sheetData sheetId="393"/>
      <sheetData sheetId="394">
        <row r="2">
          <cell r="A2">
            <v>0</v>
          </cell>
        </row>
      </sheetData>
      <sheetData sheetId="395"/>
      <sheetData sheetId="396"/>
      <sheetData sheetId="397"/>
      <sheetData sheetId="398"/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/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4">
          <cell r="E4">
            <v>1</v>
          </cell>
        </row>
      </sheetData>
      <sheetData sheetId="406"/>
      <sheetData sheetId="407" refreshError="1"/>
      <sheetData sheetId="408" refreshError="1"/>
      <sheetData sheetId="40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t_проверки"/>
      <sheetName val="t_настройки"/>
      <sheetName val="Регионы"/>
      <sheetName val="Справочники"/>
      <sheetName val="16"/>
      <sheetName val="перекрестка"/>
      <sheetName val="18.2"/>
      <sheetName val="4"/>
      <sheetName val="6"/>
      <sheetName val="15"/>
      <sheetName val="17.1"/>
      <sheetName val="2.3"/>
      <sheetName val="20"/>
      <sheetName val="27"/>
      <sheetName val="P2.1"/>
      <sheetName val="Адреса телефоны"/>
      <sheetName val="Information blok"/>
      <sheetName val="17"/>
      <sheetName val="5"/>
      <sheetName val="Ф-1 (для АО-энерго)"/>
      <sheetName val="Ф-2 (для АО-энерго)"/>
      <sheetName val="TEHSHEET"/>
      <sheetName val="24"/>
      <sheetName val="25"/>
      <sheetName val="29"/>
      <sheetName val="21"/>
      <sheetName val="23"/>
      <sheetName val="26"/>
      <sheetName val="28"/>
      <sheetName val="19"/>
      <sheetName val="22"/>
      <sheetName val="FST5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</row>
        <row r="14">
          <cell r="F14">
            <v>0</v>
          </cell>
          <cell r="G14">
            <v>0</v>
          </cell>
        </row>
        <row r="15">
          <cell r="F15">
            <v>0</v>
          </cell>
          <cell r="G15">
            <v>0</v>
          </cell>
        </row>
        <row r="16">
          <cell r="F16">
            <v>0</v>
          </cell>
          <cell r="G16">
            <v>0</v>
          </cell>
        </row>
        <row r="17">
          <cell r="F17">
            <v>0</v>
          </cell>
          <cell r="G17">
            <v>0</v>
          </cell>
        </row>
        <row r="18">
          <cell r="F18">
            <v>0</v>
          </cell>
          <cell r="G18">
            <v>0</v>
          </cell>
        </row>
        <row r="19">
          <cell r="F19" t="str">
            <v>Nesterenko_VV@mrsk-1.ru</v>
          </cell>
          <cell r="G19">
            <v>0</v>
          </cell>
        </row>
        <row r="20">
          <cell r="F20">
            <v>0</v>
          </cell>
          <cell r="G20">
            <v>0</v>
          </cell>
        </row>
        <row r="21">
          <cell r="F21">
            <v>0</v>
          </cell>
          <cell r="G21">
            <v>0</v>
          </cell>
        </row>
        <row r="22">
          <cell r="F22" t="str">
            <v xml:space="preserve"> </v>
          </cell>
          <cell r="G22">
            <v>0</v>
          </cell>
        </row>
        <row r="23">
          <cell r="F23">
            <v>0</v>
          </cell>
          <cell r="G23">
            <v>0</v>
          </cell>
        </row>
        <row r="24">
          <cell r="F24">
            <v>0</v>
          </cell>
          <cell r="G24">
            <v>0</v>
          </cell>
        </row>
        <row r="25">
          <cell r="F25">
            <v>0</v>
          </cell>
          <cell r="G25">
            <v>0</v>
          </cell>
        </row>
      </sheetData>
      <sheetData sheetId="1"/>
      <sheetData sheetId="2">
        <row r="4">
          <cell r="C4">
            <v>0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татное расписание"/>
      <sheetName val="XLR_NoRangeSheet"/>
      <sheetName val="Предлагаемая новая форма СТРС"/>
      <sheetName val="Огл. Графиков"/>
      <sheetName val="рабочий"/>
      <sheetName val="Текущие цены"/>
      <sheetName val="окраска"/>
    </sheetNames>
    <sheetDataSet>
      <sheetData sheetId="0"/>
      <sheetData sheetId="1">
        <row r="6">
          <cell r="AE6">
            <v>39814.876363541669</v>
          </cell>
          <cell r="AH6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tabSelected="1" view="pageBreakPreview" zoomScale="70" zoomScaleNormal="70" zoomScaleSheetLayoutView="70" workbookViewId="0">
      <pane ySplit="11" topLeftCell="A12" activePane="bottomLeft" state="frozen"/>
      <selection pane="bottomLeft" activeCell="H14" sqref="H14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9" width="16.75" style="129" customWidth="1"/>
    <col min="10" max="10" width="15.125" style="6" customWidth="1"/>
    <col min="11" max="16384" width="9" style="6"/>
  </cols>
  <sheetData>
    <row r="1" spans="1:10" ht="55.5" customHeight="1" x14ac:dyDescent="0.3">
      <c r="A1" s="178" t="s">
        <v>374</v>
      </c>
      <c r="B1" s="178"/>
      <c r="C1" s="178"/>
      <c r="D1" s="178"/>
      <c r="E1" s="178"/>
      <c r="F1" s="178"/>
      <c r="G1" s="178"/>
      <c r="H1" s="178"/>
      <c r="I1" s="178"/>
      <c r="J1" s="178"/>
    </row>
    <row r="2" spans="1:10" x14ac:dyDescent="0.25">
      <c r="A2" s="179"/>
      <c r="B2" s="179"/>
      <c r="C2" s="179"/>
      <c r="D2" s="179"/>
      <c r="E2" s="179"/>
      <c r="F2" s="179"/>
      <c r="G2" s="179"/>
      <c r="H2" s="179"/>
      <c r="I2" s="179"/>
      <c r="J2" s="179"/>
    </row>
    <row r="3" spans="1:10" x14ac:dyDescent="0.25">
      <c r="A3" s="179" t="s">
        <v>347</v>
      </c>
      <c r="B3" s="179"/>
      <c r="C3" s="179"/>
      <c r="D3" s="179"/>
      <c r="E3" s="179"/>
      <c r="F3" s="179"/>
      <c r="G3" s="179"/>
      <c r="H3" s="179"/>
      <c r="I3" s="179"/>
      <c r="J3" s="179"/>
    </row>
    <row r="4" spans="1:10" x14ac:dyDescent="0.25">
      <c r="A4" s="180" t="s">
        <v>346</v>
      </c>
      <c r="B4" s="180"/>
      <c r="C4" s="180"/>
      <c r="D4" s="180"/>
      <c r="E4" s="180"/>
      <c r="F4" s="180"/>
      <c r="G4" s="180"/>
      <c r="H4" s="180"/>
      <c r="I4" s="180"/>
      <c r="J4" s="180"/>
    </row>
    <row r="5" spans="1:10" x14ac:dyDescent="0.25">
      <c r="A5" s="179" t="s">
        <v>377</v>
      </c>
      <c r="B5" s="179"/>
      <c r="C5" s="179"/>
      <c r="D5" s="179"/>
      <c r="E5" s="179"/>
      <c r="F5" s="179"/>
      <c r="G5" s="179"/>
      <c r="H5" s="179"/>
      <c r="I5" s="179"/>
      <c r="J5" s="179"/>
    </row>
    <row r="6" spans="1:10" ht="53.25" customHeight="1" x14ac:dyDescent="0.25">
      <c r="A6" s="169" t="s">
        <v>80</v>
      </c>
      <c r="B6" s="170"/>
      <c r="C6" s="171"/>
      <c r="D6" s="172" t="s">
        <v>376</v>
      </c>
      <c r="E6" s="173"/>
      <c r="F6" s="173"/>
      <c r="G6" s="173"/>
      <c r="H6" s="173"/>
      <c r="I6" s="173"/>
      <c r="J6" s="174"/>
    </row>
    <row r="7" spans="1:10" x14ac:dyDescent="0.25">
      <c r="A7" s="169" t="s">
        <v>344</v>
      </c>
      <c r="B7" s="170"/>
      <c r="C7" s="171"/>
      <c r="D7" s="175" t="s">
        <v>375</v>
      </c>
      <c r="E7" s="176"/>
      <c r="F7" s="176"/>
      <c r="G7" s="176"/>
      <c r="H7" s="176"/>
      <c r="I7" s="176"/>
      <c r="J7" s="177"/>
    </row>
    <row r="8" spans="1:10" ht="15.75" customHeight="1" x14ac:dyDescent="0.25">
      <c r="A8" s="154" t="s">
        <v>345</v>
      </c>
      <c r="B8" s="154"/>
      <c r="C8" s="154"/>
      <c r="D8" s="154"/>
      <c r="E8" s="154"/>
      <c r="F8" s="154"/>
      <c r="G8" s="154"/>
      <c r="H8" s="154"/>
      <c r="I8" s="154"/>
      <c r="J8" s="154"/>
    </row>
    <row r="9" spans="1:10" ht="15.75" customHeight="1" x14ac:dyDescent="0.25">
      <c r="A9" s="155" t="s">
        <v>0</v>
      </c>
      <c r="B9" s="158" t="s">
        <v>2</v>
      </c>
      <c r="C9" s="161" t="s">
        <v>18</v>
      </c>
      <c r="D9" s="161"/>
      <c r="E9" s="161"/>
      <c r="F9" s="161"/>
      <c r="G9" s="161"/>
      <c r="H9" s="161"/>
      <c r="I9" s="161"/>
      <c r="J9" s="161"/>
    </row>
    <row r="10" spans="1:10" ht="33.75" customHeight="1" x14ac:dyDescent="0.25">
      <c r="A10" s="156"/>
      <c r="B10" s="159"/>
      <c r="C10" s="162" t="s">
        <v>8</v>
      </c>
      <c r="D10" s="162"/>
      <c r="E10" s="162"/>
      <c r="F10" s="162"/>
      <c r="G10" s="162" t="s">
        <v>53</v>
      </c>
      <c r="H10" s="162"/>
      <c r="I10" s="162"/>
      <c r="J10" s="162"/>
    </row>
    <row r="11" spans="1:10" s="8" customFormat="1" ht="63" x14ac:dyDescent="0.25">
      <c r="A11" s="157"/>
      <c r="B11" s="160"/>
      <c r="C11" s="131" t="s">
        <v>14</v>
      </c>
      <c r="D11" s="131" t="s">
        <v>6</v>
      </c>
      <c r="E11" s="131" t="s">
        <v>49</v>
      </c>
      <c r="F11" s="131" t="s">
        <v>7</v>
      </c>
      <c r="G11" s="131" t="s">
        <v>9</v>
      </c>
      <c r="H11" s="131" t="s">
        <v>20</v>
      </c>
      <c r="I11" s="131" t="s">
        <v>134</v>
      </c>
      <c r="J11" s="11" t="s">
        <v>19</v>
      </c>
    </row>
    <row r="12" spans="1:10" s="10" customFormat="1" x14ac:dyDescent="0.25">
      <c r="A12" s="130">
        <v>1</v>
      </c>
      <c r="B12" s="131">
        <v>2</v>
      </c>
      <c r="C12" s="135">
        <v>3</v>
      </c>
      <c r="D12" s="136">
        <v>4</v>
      </c>
      <c r="E12" s="135">
        <v>5</v>
      </c>
      <c r="F12" s="136">
        <v>6</v>
      </c>
      <c r="G12" s="135">
        <v>7</v>
      </c>
      <c r="H12" s="136">
        <v>8</v>
      </c>
      <c r="I12" s="135">
        <v>9</v>
      </c>
      <c r="J12" s="136">
        <v>10</v>
      </c>
    </row>
    <row r="13" spans="1:10" s="16" customFormat="1" ht="56.25" customHeight="1" x14ac:dyDescent="0.25">
      <c r="A13" s="118">
        <v>1</v>
      </c>
      <c r="B13" s="13" t="s">
        <v>320</v>
      </c>
      <c r="C13" s="131" t="s">
        <v>52</v>
      </c>
      <c r="D13" s="131" t="s">
        <v>52</v>
      </c>
      <c r="E13" s="131" t="s">
        <v>52</v>
      </c>
      <c r="F13" s="131" t="s">
        <v>52</v>
      </c>
      <c r="G13" s="131" t="s">
        <v>52</v>
      </c>
      <c r="H13" s="131" t="s">
        <v>52</v>
      </c>
      <c r="I13" s="131" t="s">
        <v>52</v>
      </c>
      <c r="J13" s="131" t="s">
        <v>52</v>
      </c>
    </row>
    <row r="14" spans="1:10" s="16" customFormat="1" ht="54" customHeight="1" x14ac:dyDescent="0.25">
      <c r="A14" s="118" t="s">
        <v>39</v>
      </c>
      <c r="B14" s="13" t="s">
        <v>321</v>
      </c>
      <c r="C14" s="131">
        <v>0.23</v>
      </c>
      <c r="D14" s="131" t="s">
        <v>322</v>
      </c>
      <c r="E14" s="131">
        <f>15+45</f>
        <v>60</v>
      </c>
      <c r="F14" s="131" t="s">
        <v>323</v>
      </c>
      <c r="G14" s="14" t="s">
        <v>324</v>
      </c>
      <c r="H14" s="3">
        <v>14</v>
      </c>
      <c r="I14" s="3">
        <v>1.02</v>
      </c>
      <c r="J14" s="9">
        <f>E14*H14*I14</f>
        <v>856.80000000000007</v>
      </c>
    </row>
    <row r="15" spans="1:10" s="16" customFormat="1" ht="57" customHeight="1" x14ac:dyDescent="0.25">
      <c r="A15" s="118" t="s">
        <v>40</v>
      </c>
      <c r="B15" s="13" t="s">
        <v>321</v>
      </c>
      <c r="C15" s="131">
        <v>0.4</v>
      </c>
      <c r="D15" s="131" t="s">
        <v>325</v>
      </c>
      <c r="E15" s="131">
        <f>61+224</f>
        <v>285</v>
      </c>
      <c r="F15" s="131" t="s">
        <v>323</v>
      </c>
      <c r="G15" s="14" t="s">
        <v>324</v>
      </c>
      <c r="H15" s="3">
        <v>24</v>
      </c>
      <c r="I15" s="3">
        <v>1.02</v>
      </c>
      <c r="J15" s="9">
        <f t="shared" ref="J15:J25" si="0">E15*H15*I15</f>
        <v>6976.8</v>
      </c>
    </row>
    <row r="16" spans="1:10" s="16" customFormat="1" ht="65.25" customHeight="1" x14ac:dyDescent="0.25">
      <c r="A16" s="118" t="s">
        <v>69</v>
      </c>
      <c r="B16" s="13" t="s">
        <v>321</v>
      </c>
      <c r="C16" s="131">
        <v>0.4</v>
      </c>
      <c r="D16" s="131" t="s">
        <v>326</v>
      </c>
      <c r="E16" s="131"/>
      <c r="F16" s="131" t="s">
        <v>323</v>
      </c>
      <c r="G16" s="14" t="s">
        <v>324</v>
      </c>
      <c r="H16" s="3">
        <v>27</v>
      </c>
      <c r="I16" s="3">
        <v>1.02</v>
      </c>
      <c r="J16" s="9">
        <f t="shared" si="0"/>
        <v>0</v>
      </c>
    </row>
    <row r="17" spans="1:10" s="16" customFormat="1" ht="65.25" customHeight="1" x14ac:dyDescent="0.25">
      <c r="A17" s="118" t="s">
        <v>97</v>
      </c>
      <c r="B17" s="13" t="s">
        <v>321</v>
      </c>
      <c r="C17" s="118" t="s">
        <v>119</v>
      </c>
      <c r="D17" s="131" t="s">
        <v>327</v>
      </c>
      <c r="E17" s="131"/>
      <c r="F17" s="131" t="s">
        <v>323</v>
      </c>
      <c r="G17" s="14" t="s">
        <v>324</v>
      </c>
      <c r="H17" s="3">
        <v>38</v>
      </c>
      <c r="I17" s="3">
        <v>1.02</v>
      </c>
      <c r="J17" s="9">
        <f t="shared" si="0"/>
        <v>0</v>
      </c>
    </row>
    <row r="18" spans="1:10" s="16" customFormat="1" ht="65.25" customHeight="1" x14ac:dyDescent="0.25">
      <c r="A18" s="118" t="s">
        <v>99</v>
      </c>
      <c r="B18" s="13" t="s">
        <v>111</v>
      </c>
      <c r="C18" s="131" t="s">
        <v>75</v>
      </c>
      <c r="D18" s="131" t="s">
        <v>328</v>
      </c>
      <c r="E18" s="131"/>
      <c r="F18" s="131" t="s">
        <v>10</v>
      </c>
      <c r="G18" s="14" t="s">
        <v>329</v>
      </c>
      <c r="H18" s="3">
        <v>174</v>
      </c>
      <c r="I18" s="3">
        <v>1.02</v>
      </c>
      <c r="J18" s="9">
        <f t="shared" si="0"/>
        <v>0</v>
      </c>
    </row>
    <row r="19" spans="1:10" s="16" customFormat="1" ht="65.25" customHeight="1" x14ac:dyDescent="0.25">
      <c r="A19" s="118" t="s">
        <v>169</v>
      </c>
      <c r="B19" s="13" t="s">
        <v>330</v>
      </c>
      <c r="C19" s="131" t="s">
        <v>52</v>
      </c>
      <c r="D19" s="131" t="s">
        <v>52</v>
      </c>
      <c r="E19" s="131" t="s">
        <v>52</v>
      </c>
      <c r="F19" s="131" t="s">
        <v>52</v>
      </c>
      <c r="G19" s="14" t="s">
        <v>52</v>
      </c>
      <c r="H19" s="3" t="s">
        <v>52</v>
      </c>
      <c r="I19" s="3" t="s">
        <v>52</v>
      </c>
      <c r="J19" s="9" t="s">
        <v>52</v>
      </c>
    </row>
    <row r="20" spans="1:10" s="16" customFormat="1" ht="65.25" customHeight="1" x14ac:dyDescent="0.25">
      <c r="A20" s="118" t="s">
        <v>41</v>
      </c>
      <c r="B20" s="13" t="s">
        <v>331</v>
      </c>
      <c r="C20" s="131" t="s">
        <v>52</v>
      </c>
      <c r="D20" s="131" t="s">
        <v>332</v>
      </c>
      <c r="E20" s="131"/>
      <c r="F20" s="131" t="s">
        <v>334</v>
      </c>
      <c r="G20" s="14" t="s">
        <v>335</v>
      </c>
      <c r="H20" s="3">
        <v>1.3</v>
      </c>
      <c r="I20" s="3">
        <v>1.02</v>
      </c>
      <c r="J20" s="9">
        <f t="shared" si="0"/>
        <v>0</v>
      </c>
    </row>
    <row r="21" spans="1:10" s="16" customFormat="1" ht="65.25" customHeight="1" x14ac:dyDescent="0.25">
      <c r="A21" s="118" t="s">
        <v>42</v>
      </c>
      <c r="B21" s="13" t="s">
        <v>331</v>
      </c>
      <c r="C21" s="131" t="s">
        <v>52</v>
      </c>
      <c r="D21" s="131" t="s">
        <v>333</v>
      </c>
      <c r="E21" s="131"/>
      <c r="F21" s="131" t="s">
        <v>358</v>
      </c>
      <c r="G21" s="14" t="s">
        <v>335</v>
      </c>
      <c r="H21" s="3">
        <v>5.5</v>
      </c>
      <c r="I21" s="3">
        <v>1.02</v>
      </c>
      <c r="J21" s="9">
        <f t="shared" si="0"/>
        <v>0</v>
      </c>
    </row>
    <row r="22" spans="1:10" s="16" customFormat="1" ht="65.25" customHeight="1" x14ac:dyDescent="0.25">
      <c r="A22" s="118" t="s">
        <v>169</v>
      </c>
      <c r="B22" s="13" t="s">
        <v>336</v>
      </c>
      <c r="C22" s="131" t="s">
        <v>52</v>
      </c>
      <c r="D22" s="131" t="s">
        <v>52</v>
      </c>
      <c r="E22" s="131" t="s">
        <v>52</v>
      </c>
      <c r="F22" s="131" t="s">
        <v>52</v>
      </c>
      <c r="G22" s="14" t="s">
        <v>52</v>
      </c>
      <c r="H22" s="3" t="s">
        <v>52</v>
      </c>
      <c r="I22" s="3" t="s">
        <v>52</v>
      </c>
      <c r="J22" s="9" t="s">
        <v>52</v>
      </c>
    </row>
    <row r="23" spans="1:10" s="16" customFormat="1" ht="65.25" customHeight="1" x14ac:dyDescent="0.25">
      <c r="A23" s="118" t="s">
        <v>170</v>
      </c>
      <c r="B23" s="13" t="s">
        <v>337</v>
      </c>
      <c r="C23" s="131" t="s">
        <v>52</v>
      </c>
      <c r="D23" s="131" t="s">
        <v>338</v>
      </c>
      <c r="E23" s="131"/>
      <c r="F23" s="131" t="s">
        <v>10</v>
      </c>
      <c r="G23" s="14" t="s">
        <v>339</v>
      </c>
      <c r="H23" s="3">
        <v>1356</v>
      </c>
      <c r="I23" s="3">
        <v>1.02</v>
      </c>
      <c r="J23" s="9">
        <f t="shared" si="0"/>
        <v>0</v>
      </c>
    </row>
    <row r="24" spans="1:10" s="16" customFormat="1" ht="65.25" customHeight="1" x14ac:dyDescent="0.25">
      <c r="A24" s="118" t="s">
        <v>169</v>
      </c>
      <c r="B24" s="13" t="s">
        <v>340</v>
      </c>
      <c r="C24" s="131" t="s">
        <v>52</v>
      </c>
      <c r="D24" s="131" t="s">
        <v>52</v>
      </c>
      <c r="E24" s="131" t="s">
        <v>52</v>
      </c>
      <c r="F24" s="131" t="s">
        <v>52</v>
      </c>
      <c r="G24" s="14" t="s">
        <v>52</v>
      </c>
      <c r="H24" s="3" t="s">
        <v>52</v>
      </c>
      <c r="I24" s="3" t="s">
        <v>52</v>
      </c>
      <c r="J24" s="9" t="s">
        <v>52</v>
      </c>
    </row>
    <row r="25" spans="1:10" s="16" customFormat="1" ht="88.5" customHeight="1" x14ac:dyDescent="0.25">
      <c r="A25" s="118" t="s">
        <v>170</v>
      </c>
      <c r="B25" s="13" t="s">
        <v>341</v>
      </c>
      <c r="C25" s="131" t="s">
        <v>52</v>
      </c>
      <c r="D25" s="131" t="s">
        <v>343</v>
      </c>
      <c r="E25" s="131"/>
      <c r="F25" s="131" t="s">
        <v>12</v>
      </c>
      <c r="G25" s="14" t="s">
        <v>342</v>
      </c>
      <c r="H25" s="3">
        <v>213</v>
      </c>
      <c r="I25" s="3">
        <v>1.08</v>
      </c>
      <c r="J25" s="9">
        <f t="shared" si="0"/>
        <v>0</v>
      </c>
    </row>
    <row r="26" spans="1:10" s="16" customFormat="1" ht="55.5" customHeight="1" x14ac:dyDescent="0.25">
      <c r="A26" s="49"/>
      <c r="B26" s="13" t="s">
        <v>21</v>
      </c>
      <c r="C26" s="131" t="s">
        <v>52</v>
      </c>
      <c r="D26" s="131" t="s">
        <v>52</v>
      </c>
      <c r="E26" s="131" t="s">
        <v>52</v>
      </c>
      <c r="F26" s="131" t="s">
        <v>52</v>
      </c>
      <c r="G26" s="131" t="s">
        <v>52</v>
      </c>
      <c r="H26" s="131" t="s">
        <v>52</v>
      </c>
      <c r="I26" s="131" t="s">
        <v>52</v>
      </c>
      <c r="J26" s="19">
        <f>SUM(J14:J18,J20:J21,J23,J25)</f>
        <v>7833.6</v>
      </c>
    </row>
    <row r="27" spans="1:10" ht="15.75" customHeight="1" x14ac:dyDescent="0.25">
      <c r="A27" s="50"/>
      <c r="B27" s="23"/>
      <c r="C27" s="22"/>
      <c r="D27" s="22"/>
    </row>
    <row r="28" spans="1:10" s="31" customFormat="1" ht="18.75" customHeight="1" x14ac:dyDescent="0.25">
      <c r="A28" s="164"/>
      <c r="B28" s="164"/>
      <c r="H28" s="133"/>
      <c r="I28" s="133"/>
    </row>
    <row r="29" spans="1:10" s="31" customFormat="1" ht="41.25" customHeight="1" x14ac:dyDescent="0.25">
      <c r="A29" s="164"/>
      <c r="B29" s="164"/>
      <c r="H29" s="133"/>
      <c r="I29" s="133"/>
    </row>
    <row r="30" spans="1:10" s="31" customFormat="1" ht="38.25" customHeight="1" x14ac:dyDescent="0.25">
      <c r="A30" s="164"/>
      <c r="B30" s="164"/>
      <c r="H30" s="133"/>
      <c r="I30" s="133"/>
    </row>
    <row r="31" spans="1:10" s="31" customFormat="1" ht="18.75" customHeight="1" x14ac:dyDescent="0.25">
      <c r="A31" s="165"/>
      <c r="B31" s="165"/>
      <c r="H31" s="133"/>
      <c r="I31" s="133"/>
    </row>
    <row r="32" spans="1:10" s="31" customFormat="1" ht="217.5" customHeight="1" x14ac:dyDescent="0.25">
      <c r="A32" s="166"/>
      <c r="B32" s="167"/>
      <c r="H32" s="133"/>
      <c r="I32" s="133"/>
    </row>
    <row r="33" spans="1:2" ht="53.25" customHeight="1" x14ac:dyDescent="0.25">
      <c r="A33" s="166"/>
      <c r="B33" s="168"/>
    </row>
    <row r="34" spans="1:2" x14ac:dyDescent="0.25">
      <c r="A34" s="163"/>
      <c r="B34" s="163"/>
    </row>
    <row r="35" spans="1:2" x14ac:dyDescent="0.25">
      <c r="B35" s="115"/>
    </row>
    <row r="39" spans="1:2" x14ac:dyDescent="0.25">
      <c r="B39" s="115"/>
    </row>
  </sheetData>
  <mergeCells count="22">
    <mergeCell ref="A6:C6"/>
    <mergeCell ref="D6:J6"/>
    <mergeCell ref="A7:C7"/>
    <mergeCell ref="D7:J7"/>
    <mergeCell ref="A1:J1"/>
    <mergeCell ref="A2:J2"/>
    <mergeCell ref="A3:J3"/>
    <mergeCell ref="A4:J4"/>
    <mergeCell ref="A5:J5"/>
    <mergeCell ref="A34:B34"/>
    <mergeCell ref="A28:B28"/>
    <mergeCell ref="A29:B29"/>
    <mergeCell ref="A30:B30"/>
    <mergeCell ref="A31:B31"/>
    <mergeCell ref="A32:B32"/>
    <mergeCell ref="A33:B33"/>
    <mergeCell ref="A8:J8"/>
    <mergeCell ref="A9:A11"/>
    <mergeCell ref="B9:B11"/>
    <mergeCell ref="C9:J9"/>
    <mergeCell ref="C10:F10"/>
    <mergeCell ref="G10:J10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7"/>
  <sheetViews>
    <sheetView view="pageBreakPreview" zoomScale="70" zoomScaleNormal="70" zoomScaleSheetLayoutView="70" workbookViewId="0">
      <pane ySplit="4" topLeftCell="A5" activePane="bottomLeft" state="frozen"/>
      <selection pane="bottomLeft" activeCell="E55" sqref="E55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8" width="16.75" style="119" customWidth="1"/>
    <col min="9" max="9" width="16.75" style="129" customWidth="1"/>
    <col min="10" max="10" width="15.125" style="6" customWidth="1"/>
    <col min="11" max="16384" width="9" style="6"/>
  </cols>
  <sheetData>
    <row r="1" spans="1:10" ht="15.75" customHeight="1" x14ac:dyDescent="0.25">
      <c r="A1" s="154" t="s">
        <v>348</v>
      </c>
      <c r="B1" s="154"/>
      <c r="C1" s="154"/>
      <c r="D1" s="154"/>
      <c r="E1" s="154"/>
      <c r="F1" s="154"/>
      <c r="G1" s="154"/>
      <c r="H1" s="154"/>
      <c r="I1" s="154"/>
      <c r="J1" s="154"/>
    </row>
    <row r="2" spans="1:10" ht="15.75" customHeight="1" x14ac:dyDescent="0.25">
      <c r="A2" s="155" t="s">
        <v>0</v>
      </c>
      <c r="B2" s="158" t="s">
        <v>2</v>
      </c>
      <c r="C2" s="161" t="s">
        <v>18</v>
      </c>
      <c r="D2" s="161"/>
      <c r="E2" s="161"/>
      <c r="F2" s="161"/>
      <c r="G2" s="161"/>
      <c r="H2" s="161"/>
      <c r="I2" s="161"/>
      <c r="J2" s="161"/>
    </row>
    <row r="3" spans="1:10" ht="33.75" customHeight="1" x14ac:dyDescent="0.25">
      <c r="A3" s="156"/>
      <c r="B3" s="159"/>
      <c r="C3" s="162" t="s">
        <v>8</v>
      </c>
      <c r="D3" s="162"/>
      <c r="E3" s="162"/>
      <c r="F3" s="162"/>
      <c r="G3" s="162" t="s">
        <v>53</v>
      </c>
      <c r="H3" s="162"/>
      <c r="I3" s="162"/>
      <c r="J3" s="162"/>
    </row>
    <row r="4" spans="1:10" s="8" customFormat="1" ht="63" x14ac:dyDescent="0.25">
      <c r="A4" s="157"/>
      <c r="B4" s="160"/>
      <c r="C4" s="112" t="s">
        <v>14</v>
      </c>
      <c r="D4" s="112" t="s">
        <v>6</v>
      </c>
      <c r="E4" s="112" t="s">
        <v>49</v>
      </c>
      <c r="F4" s="112" t="s">
        <v>7</v>
      </c>
      <c r="G4" s="112" t="s">
        <v>9</v>
      </c>
      <c r="H4" s="116" t="s">
        <v>20</v>
      </c>
      <c r="I4" s="131" t="s">
        <v>134</v>
      </c>
      <c r="J4" s="11" t="s">
        <v>19</v>
      </c>
    </row>
    <row r="5" spans="1:10" s="10" customFormat="1" x14ac:dyDescent="0.25">
      <c r="A5" s="48">
        <v>1</v>
      </c>
      <c r="B5" s="112">
        <v>2</v>
      </c>
      <c r="C5" s="135">
        <v>3</v>
      </c>
      <c r="D5" s="136">
        <v>4</v>
      </c>
      <c r="E5" s="135">
        <v>5</v>
      </c>
      <c r="F5" s="136">
        <v>6</v>
      </c>
      <c r="G5" s="135">
        <v>7</v>
      </c>
      <c r="H5" s="136">
        <v>8</v>
      </c>
      <c r="I5" s="135">
        <v>9</v>
      </c>
      <c r="J5" s="136">
        <v>10</v>
      </c>
    </row>
    <row r="6" spans="1:10" s="16" customFormat="1" ht="56.25" customHeight="1" x14ac:dyDescent="0.25">
      <c r="A6" s="111">
        <v>1</v>
      </c>
      <c r="B6" s="13" t="s">
        <v>55</v>
      </c>
      <c r="C6" s="112" t="s">
        <v>52</v>
      </c>
      <c r="D6" s="112" t="s">
        <v>52</v>
      </c>
      <c r="E6" s="112" t="s">
        <v>52</v>
      </c>
      <c r="F6" s="112" t="s">
        <v>52</v>
      </c>
      <c r="G6" s="112" t="s">
        <v>52</v>
      </c>
      <c r="H6" s="116" t="s">
        <v>52</v>
      </c>
      <c r="I6" s="131" t="s">
        <v>52</v>
      </c>
      <c r="J6" s="112" t="s">
        <v>52</v>
      </c>
    </row>
    <row r="7" spans="1:10" s="16" customFormat="1" ht="54" customHeight="1" x14ac:dyDescent="0.25">
      <c r="A7" s="111" t="s">
        <v>39</v>
      </c>
      <c r="B7" s="13" t="s">
        <v>33</v>
      </c>
      <c r="C7" s="112" t="s">
        <v>75</v>
      </c>
      <c r="D7" s="112" t="s">
        <v>76</v>
      </c>
      <c r="E7" s="112"/>
      <c r="F7" s="112" t="s">
        <v>10</v>
      </c>
      <c r="G7" s="14" t="s">
        <v>280</v>
      </c>
      <c r="H7" s="3">
        <v>2944</v>
      </c>
      <c r="I7" s="3">
        <v>1.03</v>
      </c>
      <c r="J7" s="9">
        <f>E7*H7*I7</f>
        <v>0</v>
      </c>
    </row>
    <row r="8" spans="1:10" s="16" customFormat="1" ht="57" customHeight="1" x14ac:dyDescent="0.25">
      <c r="A8" s="118" t="s">
        <v>40</v>
      </c>
      <c r="B8" s="13" t="s">
        <v>34</v>
      </c>
      <c r="C8" s="112" t="s">
        <v>75</v>
      </c>
      <c r="D8" s="112" t="s">
        <v>77</v>
      </c>
      <c r="E8" s="112"/>
      <c r="F8" s="112" t="s">
        <v>10</v>
      </c>
      <c r="G8" s="14" t="s">
        <v>280</v>
      </c>
      <c r="H8" s="3">
        <v>2824</v>
      </c>
      <c r="I8" s="3">
        <v>1.03</v>
      </c>
      <c r="J8" s="9">
        <f t="shared" ref="J8:J18" si="0">E8*H8*I8</f>
        <v>0</v>
      </c>
    </row>
    <row r="9" spans="1:10" s="16" customFormat="1" ht="65.25" customHeight="1" x14ac:dyDescent="0.25">
      <c r="A9" s="118" t="s">
        <v>69</v>
      </c>
      <c r="B9" s="13" t="s">
        <v>109</v>
      </c>
      <c r="C9" s="112" t="s">
        <v>75</v>
      </c>
      <c r="D9" s="112" t="s">
        <v>78</v>
      </c>
      <c r="E9" s="112"/>
      <c r="F9" s="112" t="s">
        <v>10</v>
      </c>
      <c r="G9" s="14" t="s">
        <v>280</v>
      </c>
      <c r="H9" s="3">
        <v>2728</v>
      </c>
      <c r="I9" s="3">
        <v>1.03</v>
      </c>
      <c r="J9" s="9">
        <f t="shared" si="0"/>
        <v>0</v>
      </c>
    </row>
    <row r="10" spans="1:10" s="16" customFormat="1" ht="65.25" customHeight="1" x14ac:dyDescent="0.25">
      <c r="A10" s="118" t="s">
        <v>97</v>
      </c>
      <c r="B10" s="13" t="s">
        <v>110</v>
      </c>
      <c r="C10" s="116" t="s">
        <v>75</v>
      </c>
      <c r="D10" s="116" t="s">
        <v>98</v>
      </c>
      <c r="E10" s="116"/>
      <c r="F10" s="116" t="s">
        <v>10</v>
      </c>
      <c r="G10" s="14" t="s">
        <v>280</v>
      </c>
      <c r="H10" s="3">
        <v>2225</v>
      </c>
      <c r="I10" s="3">
        <v>1.03</v>
      </c>
      <c r="J10" s="9">
        <f t="shared" si="0"/>
        <v>0</v>
      </c>
    </row>
    <row r="11" spans="1:10" s="16" customFormat="1" ht="65.25" customHeight="1" x14ac:dyDescent="0.25">
      <c r="A11" s="118" t="s">
        <v>99</v>
      </c>
      <c r="B11" s="13" t="s">
        <v>111</v>
      </c>
      <c r="C11" s="116" t="s">
        <v>75</v>
      </c>
      <c r="D11" s="116" t="s">
        <v>105</v>
      </c>
      <c r="E11" s="116"/>
      <c r="F11" s="116" t="s">
        <v>10</v>
      </c>
      <c r="G11" s="14" t="s">
        <v>280</v>
      </c>
      <c r="H11" s="3">
        <v>2153</v>
      </c>
      <c r="I11" s="3">
        <v>1.03</v>
      </c>
      <c r="J11" s="9">
        <f t="shared" si="0"/>
        <v>0</v>
      </c>
    </row>
    <row r="12" spans="1:10" s="16" customFormat="1" ht="65.25" customHeight="1" x14ac:dyDescent="0.25">
      <c r="A12" s="118" t="s">
        <v>100</v>
      </c>
      <c r="B12" s="13" t="s">
        <v>112</v>
      </c>
      <c r="C12" s="116" t="s">
        <v>75</v>
      </c>
      <c r="D12" s="116" t="s">
        <v>106</v>
      </c>
      <c r="E12" s="116"/>
      <c r="F12" s="116" t="s">
        <v>10</v>
      </c>
      <c r="G12" s="14" t="s">
        <v>280</v>
      </c>
      <c r="H12" s="3">
        <v>1025</v>
      </c>
      <c r="I12" s="3">
        <v>1.03</v>
      </c>
      <c r="J12" s="9">
        <f t="shared" si="0"/>
        <v>0</v>
      </c>
    </row>
    <row r="13" spans="1:10" s="16" customFormat="1" ht="65.25" customHeight="1" x14ac:dyDescent="0.25">
      <c r="A13" s="118" t="s">
        <v>101</v>
      </c>
      <c r="B13" s="13" t="s">
        <v>113</v>
      </c>
      <c r="C13" s="139" t="s">
        <v>75</v>
      </c>
      <c r="D13" s="139" t="s">
        <v>366</v>
      </c>
      <c r="E13" s="139"/>
      <c r="F13" s="139" t="s">
        <v>10</v>
      </c>
      <c r="G13" s="14" t="s">
        <v>280</v>
      </c>
      <c r="H13" s="3">
        <v>800</v>
      </c>
      <c r="I13" s="3">
        <v>1.03</v>
      </c>
      <c r="J13" s="9">
        <f t="shared" si="0"/>
        <v>0</v>
      </c>
    </row>
    <row r="14" spans="1:10" s="16" customFormat="1" ht="65.25" customHeight="1" x14ac:dyDescent="0.25">
      <c r="A14" s="118" t="s">
        <v>102</v>
      </c>
      <c r="B14" s="13" t="s">
        <v>114</v>
      </c>
      <c r="C14" s="116" t="s">
        <v>75</v>
      </c>
      <c r="D14" s="116" t="s">
        <v>107</v>
      </c>
      <c r="E14" s="116"/>
      <c r="F14" s="116" t="s">
        <v>10</v>
      </c>
      <c r="G14" s="14" t="s">
        <v>280</v>
      </c>
      <c r="H14" s="3">
        <v>750</v>
      </c>
      <c r="I14" s="3">
        <v>1.03</v>
      </c>
      <c r="J14" s="9">
        <f t="shared" si="0"/>
        <v>0</v>
      </c>
    </row>
    <row r="15" spans="1:10" s="16" customFormat="1" ht="65.25" customHeight="1" x14ac:dyDescent="0.25">
      <c r="A15" s="118" t="s">
        <v>103</v>
      </c>
      <c r="B15" s="13" t="s">
        <v>115</v>
      </c>
      <c r="C15" s="116" t="s">
        <v>75</v>
      </c>
      <c r="D15" s="116" t="s">
        <v>108</v>
      </c>
      <c r="E15" s="116"/>
      <c r="F15" s="116" t="s">
        <v>10</v>
      </c>
      <c r="G15" s="14" t="s">
        <v>280</v>
      </c>
      <c r="H15" s="3">
        <v>710</v>
      </c>
      <c r="I15" s="3">
        <v>1.03</v>
      </c>
      <c r="J15" s="9">
        <f t="shared" si="0"/>
        <v>0</v>
      </c>
    </row>
    <row r="16" spans="1:10" s="16" customFormat="1" ht="65.25" customHeight="1" x14ac:dyDescent="0.25">
      <c r="A16" s="118" t="s">
        <v>104</v>
      </c>
      <c r="B16" s="13" t="s">
        <v>116</v>
      </c>
      <c r="C16" s="131" t="s">
        <v>75</v>
      </c>
      <c r="D16" s="131" t="s">
        <v>282</v>
      </c>
      <c r="E16" s="131"/>
      <c r="F16" s="131" t="s">
        <v>10</v>
      </c>
      <c r="G16" s="14" t="s">
        <v>281</v>
      </c>
      <c r="H16" s="3">
        <v>775</v>
      </c>
      <c r="I16" s="3">
        <v>1.03</v>
      </c>
      <c r="J16" s="9">
        <f t="shared" si="0"/>
        <v>0</v>
      </c>
    </row>
    <row r="17" spans="1:10" s="16" customFormat="1" ht="65.25" customHeight="1" x14ac:dyDescent="0.25">
      <c r="A17" s="118" t="s">
        <v>239</v>
      </c>
      <c r="B17" s="13" t="s">
        <v>285</v>
      </c>
      <c r="C17" s="116" t="s">
        <v>75</v>
      </c>
      <c r="D17" s="131" t="s">
        <v>283</v>
      </c>
      <c r="E17" s="116"/>
      <c r="F17" s="116" t="s">
        <v>10</v>
      </c>
      <c r="G17" s="14" t="s">
        <v>281</v>
      </c>
      <c r="H17" s="3">
        <v>703</v>
      </c>
      <c r="I17" s="3">
        <v>1.03</v>
      </c>
      <c r="J17" s="9">
        <f t="shared" si="0"/>
        <v>0</v>
      </c>
    </row>
    <row r="18" spans="1:10" s="16" customFormat="1" ht="65.25" customHeight="1" x14ac:dyDescent="0.25">
      <c r="A18" s="118" t="s">
        <v>240</v>
      </c>
      <c r="B18" s="13" t="s">
        <v>369</v>
      </c>
      <c r="C18" s="116" t="s">
        <v>75</v>
      </c>
      <c r="D18" s="131" t="s">
        <v>284</v>
      </c>
      <c r="E18" s="116"/>
      <c r="F18" s="116" t="s">
        <v>10</v>
      </c>
      <c r="G18" s="14" t="s">
        <v>281</v>
      </c>
      <c r="H18" s="3">
        <v>655</v>
      </c>
      <c r="I18" s="3">
        <v>1.03</v>
      </c>
      <c r="J18" s="9">
        <f t="shared" si="0"/>
        <v>0</v>
      </c>
    </row>
    <row r="19" spans="1:10" s="16" customFormat="1" ht="65.25" customHeight="1" x14ac:dyDescent="0.25">
      <c r="A19" s="118" t="s">
        <v>169</v>
      </c>
      <c r="B19" s="13" t="s">
        <v>303</v>
      </c>
      <c r="C19" s="131" t="s">
        <v>52</v>
      </c>
      <c r="D19" s="131" t="s">
        <v>52</v>
      </c>
      <c r="E19" s="131" t="s">
        <v>52</v>
      </c>
      <c r="F19" s="131" t="s">
        <v>52</v>
      </c>
      <c r="G19" s="14" t="s">
        <v>52</v>
      </c>
      <c r="H19" s="3" t="s">
        <v>52</v>
      </c>
      <c r="I19" s="3" t="s">
        <v>52</v>
      </c>
      <c r="J19" s="9" t="s">
        <v>52</v>
      </c>
    </row>
    <row r="20" spans="1:10" s="16" customFormat="1" ht="65.25" customHeight="1" x14ac:dyDescent="0.25">
      <c r="A20" s="118" t="s">
        <v>41</v>
      </c>
      <c r="B20" s="13" t="s">
        <v>286</v>
      </c>
      <c r="C20" s="131" t="s">
        <v>52</v>
      </c>
      <c r="D20" s="131" t="s">
        <v>182</v>
      </c>
      <c r="E20" s="131"/>
      <c r="F20" s="131" t="s">
        <v>189</v>
      </c>
      <c r="G20" s="14" t="s">
        <v>181</v>
      </c>
      <c r="H20" s="3">
        <v>3</v>
      </c>
      <c r="I20" s="3">
        <v>1</v>
      </c>
      <c r="J20" s="9">
        <v>0</v>
      </c>
    </row>
    <row r="21" spans="1:10" s="16" customFormat="1" ht="65.25" customHeight="1" x14ac:dyDescent="0.25">
      <c r="A21" s="118" t="s">
        <v>42</v>
      </c>
      <c r="B21" s="13" t="s">
        <v>286</v>
      </c>
      <c r="C21" s="131" t="s">
        <v>52</v>
      </c>
      <c r="D21" s="131" t="s">
        <v>183</v>
      </c>
      <c r="E21" s="131"/>
      <c r="F21" s="131" t="s">
        <v>189</v>
      </c>
      <c r="G21" s="14" t="s">
        <v>181</v>
      </c>
      <c r="H21" s="3">
        <v>5</v>
      </c>
      <c r="I21" s="3">
        <v>1</v>
      </c>
      <c r="J21" s="9">
        <f t="shared" ref="J21:J26" si="1">E21*H21*I21</f>
        <v>0</v>
      </c>
    </row>
    <row r="22" spans="1:10" s="16" customFormat="1" ht="65.25" customHeight="1" x14ac:dyDescent="0.25">
      <c r="A22" s="118" t="s">
        <v>170</v>
      </c>
      <c r="B22" s="13" t="s">
        <v>286</v>
      </c>
      <c r="C22" s="131" t="s">
        <v>52</v>
      </c>
      <c r="D22" s="131" t="s">
        <v>184</v>
      </c>
      <c r="E22" s="131"/>
      <c r="F22" s="131" t="s">
        <v>189</v>
      </c>
      <c r="G22" s="14" t="s">
        <v>181</v>
      </c>
      <c r="H22" s="3">
        <v>10</v>
      </c>
      <c r="I22" s="3">
        <v>1</v>
      </c>
      <c r="J22" s="9">
        <f t="shared" si="1"/>
        <v>0</v>
      </c>
    </row>
    <row r="23" spans="1:10" s="16" customFormat="1" ht="65.25" customHeight="1" x14ac:dyDescent="0.25">
      <c r="A23" s="118" t="s">
        <v>171</v>
      </c>
      <c r="B23" s="13" t="s">
        <v>286</v>
      </c>
      <c r="C23" s="131" t="s">
        <v>52</v>
      </c>
      <c r="D23" s="131" t="s">
        <v>185</v>
      </c>
      <c r="E23" s="131"/>
      <c r="F23" s="131" t="s">
        <v>189</v>
      </c>
      <c r="G23" s="14" t="s">
        <v>181</v>
      </c>
      <c r="H23" s="3">
        <v>40</v>
      </c>
      <c r="I23" s="3">
        <v>1</v>
      </c>
      <c r="J23" s="9">
        <f t="shared" si="1"/>
        <v>0</v>
      </c>
    </row>
    <row r="24" spans="1:10" s="16" customFormat="1" ht="65.25" customHeight="1" x14ac:dyDescent="0.25">
      <c r="A24" s="118" t="s">
        <v>172</v>
      </c>
      <c r="B24" s="13" t="s">
        <v>286</v>
      </c>
      <c r="C24" s="131" t="s">
        <v>52</v>
      </c>
      <c r="D24" s="131" t="s">
        <v>186</v>
      </c>
      <c r="E24" s="131"/>
      <c r="F24" s="131" t="s">
        <v>189</v>
      </c>
      <c r="G24" s="14" t="s">
        <v>181</v>
      </c>
      <c r="H24" s="3">
        <v>70</v>
      </c>
      <c r="I24" s="3">
        <v>1</v>
      </c>
      <c r="J24" s="9">
        <f t="shared" si="1"/>
        <v>0</v>
      </c>
    </row>
    <row r="25" spans="1:10" s="16" customFormat="1" ht="65.25" customHeight="1" x14ac:dyDescent="0.25">
      <c r="A25" s="118" t="s">
        <v>175</v>
      </c>
      <c r="B25" s="13" t="s">
        <v>286</v>
      </c>
      <c r="C25" s="131" t="s">
        <v>52</v>
      </c>
      <c r="D25" s="131" t="s">
        <v>187</v>
      </c>
      <c r="E25" s="131"/>
      <c r="F25" s="131" t="s">
        <v>189</v>
      </c>
      <c r="G25" s="14" t="s">
        <v>181</v>
      </c>
      <c r="H25" s="3">
        <v>300</v>
      </c>
      <c r="I25" s="3">
        <v>1</v>
      </c>
      <c r="J25" s="9">
        <f t="shared" si="1"/>
        <v>0</v>
      </c>
    </row>
    <row r="26" spans="1:10" s="16" customFormat="1" ht="65.25" customHeight="1" x14ac:dyDescent="0.25">
      <c r="A26" s="118" t="s">
        <v>176</v>
      </c>
      <c r="B26" s="13" t="s">
        <v>286</v>
      </c>
      <c r="C26" s="131" t="s">
        <v>52</v>
      </c>
      <c r="D26" s="131" t="s">
        <v>188</v>
      </c>
      <c r="E26" s="131"/>
      <c r="F26" s="131" t="s">
        <v>189</v>
      </c>
      <c r="G26" s="14" t="s">
        <v>181</v>
      </c>
      <c r="H26" s="3">
        <v>500</v>
      </c>
      <c r="I26" s="3">
        <v>1</v>
      </c>
      <c r="J26" s="9">
        <f t="shared" si="1"/>
        <v>0</v>
      </c>
    </row>
    <row r="27" spans="1:10" s="16" customFormat="1" ht="56.25" customHeight="1" x14ac:dyDescent="0.25">
      <c r="A27" s="118" t="s">
        <v>118</v>
      </c>
      <c r="B27" s="13" t="s">
        <v>293</v>
      </c>
      <c r="C27" s="131" t="s">
        <v>52</v>
      </c>
      <c r="D27" s="131" t="s">
        <v>52</v>
      </c>
      <c r="E27" s="131" t="s">
        <v>52</v>
      </c>
      <c r="F27" s="131" t="s">
        <v>52</v>
      </c>
      <c r="G27" s="131" t="s">
        <v>52</v>
      </c>
      <c r="H27" s="131" t="s">
        <v>52</v>
      </c>
      <c r="I27" s="131" t="s">
        <v>52</v>
      </c>
      <c r="J27" s="131" t="s">
        <v>52</v>
      </c>
    </row>
    <row r="28" spans="1:10" s="16" customFormat="1" ht="54" customHeight="1" x14ac:dyDescent="0.25">
      <c r="A28" s="118" t="s">
        <v>43</v>
      </c>
      <c r="B28" s="13" t="s">
        <v>294</v>
      </c>
      <c r="C28" s="139" t="s">
        <v>75</v>
      </c>
      <c r="D28" s="139" t="s">
        <v>367</v>
      </c>
      <c r="E28" s="139"/>
      <c r="F28" s="139" t="s">
        <v>301</v>
      </c>
      <c r="G28" s="14" t="s">
        <v>117</v>
      </c>
      <c r="H28" s="3">
        <v>239</v>
      </c>
      <c r="I28" s="3">
        <v>1.03</v>
      </c>
      <c r="J28" s="9">
        <f t="shared" ref="J28" si="2">E28*H28</f>
        <v>0</v>
      </c>
    </row>
    <row r="29" spans="1:10" s="16" customFormat="1" ht="54" customHeight="1" x14ac:dyDescent="0.25">
      <c r="A29" s="118" t="s">
        <v>43</v>
      </c>
      <c r="B29" s="13" t="s">
        <v>294</v>
      </c>
      <c r="C29" s="131" t="s">
        <v>75</v>
      </c>
      <c r="D29" s="131" t="s">
        <v>295</v>
      </c>
      <c r="E29" s="131"/>
      <c r="F29" s="131" t="s">
        <v>301</v>
      </c>
      <c r="G29" s="14" t="s">
        <v>117</v>
      </c>
      <c r="H29" s="3">
        <v>309</v>
      </c>
      <c r="I29" s="3">
        <v>1.03</v>
      </c>
      <c r="J29" s="9">
        <f t="shared" ref="J29:J34" si="3">E29*H29</f>
        <v>0</v>
      </c>
    </row>
    <row r="30" spans="1:10" s="16" customFormat="1" ht="54" customHeight="1" x14ac:dyDescent="0.25">
      <c r="A30" s="118" t="s">
        <v>44</v>
      </c>
      <c r="B30" s="13" t="s">
        <v>294</v>
      </c>
      <c r="C30" s="131" t="s">
        <v>75</v>
      </c>
      <c r="D30" s="131" t="s">
        <v>296</v>
      </c>
      <c r="E30" s="131"/>
      <c r="F30" s="131" t="s">
        <v>301</v>
      </c>
      <c r="G30" s="14" t="s">
        <v>117</v>
      </c>
      <c r="H30" s="3">
        <v>395</v>
      </c>
      <c r="I30" s="3">
        <v>1.03</v>
      </c>
      <c r="J30" s="9">
        <f t="shared" si="3"/>
        <v>0</v>
      </c>
    </row>
    <row r="31" spans="1:10" s="16" customFormat="1" ht="54" customHeight="1" x14ac:dyDescent="0.25">
      <c r="A31" s="118" t="s">
        <v>253</v>
      </c>
      <c r="B31" s="13" t="s">
        <v>294</v>
      </c>
      <c r="C31" s="131" t="s">
        <v>75</v>
      </c>
      <c r="D31" s="131" t="s">
        <v>297</v>
      </c>
      <c r="E31" s="131"/>
      <c r="F31" s="131" t="s">
        <v>301</v>
      </c>
      <c r="G31" s="14" t="s">
        <v>117</v>
      </c>
      <c r="H31" s="3">
        <v>532</v>
      </c>
      <c r="I31" s="3">
        <v>1.03</v>
      </c>
      <c r="J31" s="9">
        <f t="shared" si="3"/>
        <v>0</v>
      </c>
    </row>
    <row r="32" spans="1:10" s="16" customFormat="1" ht="54" customHeight="1" x14ac:dyDescent="0.25">
      <c r="A32" s="118" t="s">
        <v>254</v>
      </c>
      <c r="B32" s="13" t="s">
        <v>294</v>
      </c>
      <c r="C32" s="131" t="s">
        <v>75</v>
      </c>
      <c r="D32" s="131" t="s">
        <v>298</v>
      </c>
      <c r="E32" s="131"/>
      <c r="F32" s="131" t="s">
        <v>301</v>
      </c>
      <c r="G32" s="14" t="s">
        <v>117</v>
      </c>
      <c r="H32" s="3">
        <v>886</v>
      </c>
      <c r="I32" s="3">
        <v>1.03</v>
      </c>
      <c r="J32" s="9">
        <f t="shared" si="3"/>
        <v>0</v>
      </c>
    </row>
    <row r="33" spans="1:10" s="16" customFormat="1" ht="54" customHeight="1" x14ac:dyDescent="0.25">
      <c r="A33" s="118" t="s">
        <v>255</v>
      </c>
      <c r="B33" s="13" t="s">
        <v>294</v>
      </c>
      <c r="C33" s="131" t="s">
        <v>75</v>
      </c>
      <c r="D33" s="131" t="s">
        <v>299</v>
      </c>
      <c r="E33" s="131"/>
      <c r="F33" s="131" t="s">
        <v>301</v>
      </c>
      <c r="G33" s="14" t="s">
        <v>117</v>
      </c>
      <c r="H33" s="3">
        <v>264</v>
      </c>
      <c r="I33" s="3">
        <v>1.03</v>
      </c>
      <c r="J33" s="9">
        <f t="shared" si="3"/>
        <v>0</v>
      </c>
    </row>
    <row r="34" spans="1:10" s="16" customFormat="1" ht="54" customHeight="1" x14ac:dyDescent="0.25">
      <c r="A34" s="118" t="s">
        <v>256</v>
      </c>
      <c r="B34" s="13" t="s">
        <v>294</v>
      </c>
      <c r="C34" s="131" t="s">
        <v>75</v>
      </c>
      <c r="D34" s="131" t="s">
        <v>300</v>
      </c>
      <c r="E34" s="131"/>
      <c r="F34" s="131" t="s">
        <v>301</v>
      </c>
      <c r="G34" s="14" t="s">
        <v>117</v>
      </c>
      <c r="H34" s="3">
        <v>1777</v>
      </c>
      <c r="I34" s="3">
        <v>1.03</v>
      </c>
      <c r="J34" s="9">
        <f t="shared" si="3"/>
        <v>0</v>
      </c>
    </row>
    <row r="35" spans="1:10" s="16" customFormat="1" ht="65.25" customHeight="1" x14ac:dyDescent="0.25">
      <c r="A35" s="118" t="s">
        <v>72</v>
      </c>
      <c r="B35" s="13" t="s">
        <v>302</v>
      </c>
      <c r="C35" s="131" t="s">
        <v>52</v>
      </c>
      <c r="D35" s="131" t="s">
        <v>52</v>
      </c>
      <c r="E35" s="131" t="s">
        <v>52</v>
      </c>
      <c r="F35" s="131" t="s">
        <v>52</v>
      </c>
      <c r="G35" s="14" t="s">
        <v>52</v>
      </c>
      <c r="H35" s="3" t="s">
        <v>52</v>
      </c>
      <c r="I35" s="3" t="s">
        <v>52</v>
      </c>
      <c r="J35" s="9" t="s">
        <v>52</v>
      </c>
    </row>
    <row r="36" spans="1:10" s="16" customFormat="1" ht="65.25" customHeight="1" x14ac:dyDescent="0.25">
      <c r="A36" s="118" t="s">
        <v>51</v>
      </c>
      <c r="B36" s="13" t="s">
        <v>294</v>
      </c>
      <c r="C36" s="131" t="s">
        <v>52</v>
      </c>
      <c r="D36" s="131" t="s">
        <v>182</v>
      </c>
      <c r="E36" s="131"/>
      <c r="F36" s="131" t="s">
        <v>189</v>
      </c>
      <c r="G36" s="14" t="s">
        <v>181</v>
      </c>
      <c r="H36" s="3">
        <v>3</v>
      </c>
      <c r="I36" s="3">
        <v>1</v>
      </c>
      <c r="J36" s="9">
        <v>0</v>
      </c>
    </row>
    <row r="37" spans="1:10" s="16" customFormat="1" ht="65.25" customHeight="1" x14ac:dyDescent="0.25">
      <c r="A37" s="118" t="s">
        <v>190</v>
      </c>
      <c r="B37" s="13" t="s">
        <v>294</v>
      </c>
      <c r="C37" s="131" t="s">
        <v>52</v>
      </c>
      <c r="D37" s="131" t="s">
        <v>183</v>
      </c>
      <c r="E37" s="131"/>
      <c r="F37" s="131" t="s">
        <v>189</v>
      </c>
      <c r="G37" s="14" t="s">
        <v>181</v>
      </c>
      <c r="H37" s="3">
        <v>5</v>
      </c>
      <c r="I37" s="3">
        <v>1</v>
      </c>
      <c r="J37" s="9">
        <v>0</v>
      </c>
    </row>
    <row r="38" spans="1:10" s="16" customFormat="1" ht="65.25" customHeight="1" x14ac:dyDescent="0.25">
      <c r="A38" s="118" t="s">
        <v>274</v>
      </c>
      <c r="B38" s="13" t="s">
        <v>294</v>
      </c>
      <c r="C38" s="131" t="s">
        <v>52</v>
      </c>
      <c r="D38" s="131" t="s">
        <v>184</v>
      </c>
      <c r="E38" s="131"/>
      <c r="F38" s="131" t="s">
        <v>189</v>
      </c>
      <c r="G38" s="14" t="s">
        <v>181</v>
      </c>
      <c r="H38" s="3">
        <v>10</v>
      </c>
      <c r="I38" s="3">
        <v>1</v>
      </c>
      <c r="J38" s="9">
        <v>0</v>
      </c>
    </row>
    <row r="39" spans="1:10" s="16" customFormat="1" ht="65.25" customHeight="1" x14ac:dyDescent="0.25">
      <c r="A39" s="118" t="s">
        <v>275</v>
      </c>
      <c r="B39" s="13" t="s">
        <v>294</v>
      </c>
      <c r="C39" s="131" t="s">
        <v>52</v>
      </c>
      <c r="D39" s="131" t="s">
        <v>185</v>
      </c>
      <c r="E39" s="131"/>
      <c r="F39" s="131" t="s">
        <v>189</v>
      </c>
      <c r="G39" s="14" t="s">
        <v>181</v>
      </c>
      <c r="H39" s="3">
        <v>40</v>
      </c>
      <c r="I39" s="3">
        <v>1</v>
      </c>
      <c r="J39" s="9">
        <f>E39*H39*I39</f>
        <v>0</v>
      </c>
    </row>
    <row r="40" spans="1:10" s="16" customFormat="1" ht="65.25" customHeight="1" x14ac:dyDescent="0.25">
      <c r="A40" s="118" t="s">
        <v>276</v>
      </c>
      <c r="B40" s="13" t="s">
        <v>294</v>
      </c>
      <c r="C40" s="131" t="s">
        <v>52</v>
      </c>
      <c r="D40" s="131" t="s">
        <v>186</v>
      </c>
      <c r="E40" s="131"/>
      <c r="F40" s="131" t="s">
        <v>189</v>
      </c>
      <c r="G40" s="14" t="s">
        <v>181</v>
      </c>
      <c r="H40" s="3">
        <v>70</v>
      </c>
      <c r="I40" s="3">
        <v>1</v>
      </c>
      <c r="J40" s="9">
        <f t="shared" ref="J40:J42" si="4">E40*H40*I40</f>
        <v>0</v>
      </c>
    </row>
    <row r="41" spans="1:10" s="16" customFormat="1" ht="65.25" customHeight="1" x14ac:dyDescent="0.25">
      <c r="A41" s="118" t="s">
        <v>277</v>
      </c>
      <c r="B41" s="13" t="s">
        <v>294</v>
      </c>
      <c r="C41" s="131" t="s">
        <v>52</v>
      </c>
      <c r="D41" s="131" t="s">
        <v>187</v>
      </c>
      <c r="E41" s="131"/>
      <c r="F41" s="131" t="s">
        <v>189</v>
      </c>
      <c r="G41" s="14" t="s">
        <v>181</v>
      </c>
      <c r="H41" s="3">
        <v>300</v>
      </c>
      <c r="I41" s="3">
        <v>1</v>
      </c>
      <c r="J41" s="9">
        <f t="shared" si="4"/>
        <v>0</v>
      </c>
    </row>
    <row r="42" spans="1:10" s="16" customFormat="1" ht="65.25" customHeight="1" x14ac:dyDescent="0.25">
      <c r="A42" s="118" t="s">
        <v>292</v>
      </c>
      <c r="B42" s="13" t="s">
        <v>294</v>
      </c>
      <c r="C42" s="131" t="s">
        <v>52</v>
      </c>
      <c r="D42" s="131" t="s">
        <v>188</v>
      </c>
      <c r="E42" s="131"/>
      <c r="F42" s="131" t="s">
        <v>189</v>
      </c>
      <c r="G42" s="14" t="s">
        <v>181</v>
      </c>
      <c r="H42" s="3">
        <v>500</v>
      </c>
      <c r="I42" s="3">
        <v>1</v>
      </c>
      <c r="J42" s="9">
        <f t="shared" si="4"/>
        <v>0</v>
      </c>
    </row>
    <row r="43" spans="1:10" ht="88.5" customHeight="1" x14ac:dyDescent="0.25">
      <c r="A43" s="49" t="s">
        <v>73</v>
      </c>
      <c r="B43" s="13" t="s">
        <v>306</v>
      </c>
      <c r="C43" s="45" t="s">
        <v>52</v>
      </c>
      <c r="D43" s="45" t="s">
        <v>52</v>
      </c>
      <c r="E43" s="45" t="s">
        <v>52</v>
      </c>
      <c r="F43" s="45" t="s">
        <v>52</v>
      </c>
      <c r="G43" s="45" t="s">
        <v>52</v>
      </c>
      <c r="H43" s="45" t="s">
        <v>52</v>
      </c>
      <c r="I43" s="45" t="s">
        <v>52</v>
      </c>
      <c r="J43" s="45" t="s">
        <v>52</v>
      </c>
    </row>
    <row r="44" spans="1:10" ht="24" customHeight="1" x14ac:dyDescent="0.25">
      <c r="A44" s="49" t="s">
        <v>45</v>
      </c>
      <c r="B44" s="13" t="s">
        <v>307</v>
      </c>
      <c r="C44" s="45" t="s">
        <v>75</v>
      </c>
      <c r="D44" s="131" t="s">
        <v>309</v>
      </c>
      <c r="E44" s="45"/>
      <c r="F44" s="45" t="s">
        <v>301</v>
      </c>
      <c r="G44" s="132" t="s">
        <v>308</v>
      </c>
      <c r="H44" s="132">
        <v>1358</v>
      </c>
      <c r="I44" s="132">
        <v>1.06</v>
      </c>
      <c r="J44" s="114">
        <f>+E44*H44</f>
        <v>0</v>
      </c>
    </row>
    <row r="45" spans="1:10" s="16" customFormat="1" ht="65.25" customHeight="1" x14ac:dyDescent="0.25">
      <c r="A45" s="118" t="s">
        <v>74</v>
      </c>
      <c r="B45" s="13" t="s">
        <v>310</v>
      </c>
      <c r="C45" s="131" t="s">
        <v>52</v>
      </c>
      <c r="D45" s="131" t="s">
        <v>52</v>
      </c>
      <c r="E45" s="131" t="s">
        <v>52</v>
      </c>
      <c r="F45" s="131" t="s">
        <v>52</v>
      </c>
      <c r="G45" s="14" t="s">
        <v>52</v>
      </c>
      <c r="H45" s="3" t="s">
        <v>52</v>
      </c>
      <c r="I45" s="3" t="s">
        <v>52</v>
      </c>
      <c r="J45" s="9" t="s">
        <v>52</v>
      </c>
    </row>
    <row r="46" spans="1:10" s="16" customFormat="1" ht="65.25" customHeight="1" x14ac:dyDescent="0.25">
      <c r="A46" s="118" t="s">
        <v>47</v>
      </c>
      <c r="B46" s="13" t="s">
        <v>307</v>
      </c>
      <c r="C46" s="131" t="s">
        <v>52</v>
      </c>
      <c r="D46" s="131" t="s">
        <v>182</v>
      </c>
      <c r="E46" s="131"/>
      <c r="F46" s="131" t="s">
        <v>189</v>
      </c>
      <c r="G46" s="14" t="s">
        <v>181</v>
      </c>
      <c r="H46" s="3">
        <v>3</v>
      </c>
      <c r="I46" s="3">
        <v>1</v>
      </c>
      <c r="J46" s="9">
        <v>0</v>
      </c>
    </row>
    <row r="47" spans="1:10" s="16" customFormat="1" ht="65.25" customHeight="1" x14ac:dyDescent="0.25">
      <c r="A47" s="118" t="s">
        <v>48</v>
      </c>
      <c r="B47" s="13" t="s">
        <v>307</v>
      </c>
      <c r="C47" s="131" t="s">
        <v>52</v>
      </c>
      <c r="D47" s="131" t="s">
        <v>183</v>
      </c>
      <c r="E47" s="131"/>
      <c r="F47" s="131" t="s">
        <v>189</v>
      </c>
      <c r="G47" s="14" t="s">
        <v>181</v>
      </c>
      <c r="H47" s="3">
        <v>5</v>
      </c>
      <c r="I47" s="3">
        <v>1</v>
      </c>
      <c r="J47" s="9">
        <v>0</v>
      </c>
    </row>
    <row r="48" spans="1:10" s="16" customFormat="1" ht="65.25" customHeight="1" x14ac:dyDescent="0.25">
      <c r="A48" s="118" t="s">
        <v>191</v>
      </c>
      <c r="B48" s="13" t="s">
        <v>307</v>
      </c>
      <c r="C48" s="131" t="s">
        <v>52</v>
      </c>
      <c r="D48" s="131" t="s">
        <v>184</v>
      </c>
      <c r="E48" s="131"/>
      <c r="F48" s="131" t="s">
        <v>189</v>
      </c>
      <c r="G48" s="14" t="s">
        <v>181</v>
      </c>
      <c r="H48" s="3">
        <v>10</v>
      </c>
      <c r="I48" s="3">
        <v>1</v>
      </c>
      <c r="J48" s="9">
        <v>0</v>
      </c>
    </row>
    <row r="49" spans="1:10" s="16" customFormat="1" ht="65.25" customHeight="1" x14ac:dyDescent="0.25">
      <c r="A49" s="118" t="s">
        <v>192</v>
      </c>
      <c r="B49" s="13" t="s">
        <v>307</v>
      </c>
      <c r="C49" s="131" t="s">
        <v>52</v>
      </c>
      <c r="D49" s="131" t="s">
        <v>185</v>
      </c>
      <c r="E49" s="131"/>
      <c r="F49" s="131" t="s">
        <v>189</v>
      </c>
      <c r="G49" s="14" t="s">
        <v>181</v>
      </c>
      <c r="H49" s="3">
        <v>40</v>
      </c>
      <c r="I49" s="3">
        <v>1</v>
      </c>
      <c r="J49" s="9">
        <v>0</v>
      </c>
    </row>
    <row r="50" spans="1:10" s="16" customFormat="1" ht="65.25" customHeight="1" x14ac:dyDescent="0.25">
      <c r="A50" s="118" t="s">
        <v>193</v>
      </c>
      <c r="B50" s="13" t="s">
        <v>307</v>
      </c>
      <c r="C50" s="131" t="s">
        <v>52</v>
      </c>
      <c r="D50" s="131" t="s">
        <v>186</v>
      </c>
      <c r="E50" s="131"/>
      <c r="F50" s="131" t="s">
        <v>189</v>
      </c>
      <c r="G50" s="14" t="s">
        <v>181</v>
      </c>
      <c r="H50" s="3">
        <v>70</v>
      </c>
      <c r="I50" s="3">
        <v>1</v>
      </c>
      <c r="J50" s="9">
        <v>0</v>
      </c>
    </row>
    <row r="51" spans="1:10" s="16" customFormat="1" ht="65.25" customHeight="1" x14ac:dyDescent="0.25">
      <c r="A51" s="118" t="s">
        <v>194</v>
      </c>
      <c r="B51" s="13" t="s">
        <v>307</v>
      </c>
      <c r="C51" s="131" t="s">
        <v>52</v>
      </c>
      <c r="D51" s="131" t="s">
        <v>187</v>
      </c>
      <c r="E51" s="131"/>
      <c r="F51" s="131" t="s">
        <v>189</v>
      </c>
      <c r="G51" s="14" t="s">
        <v>181</v>
      </c>
      <c r="H51" s="3">
        <v>300</v>
      </c>
      <c r="I51" s="3">
        <v>1</v>
      </c>
      <c r="J51" s="9">
        <v>0</v>
      </c>
    </row>
    <row r="52" spans="1:10" s="16" customFormat="1" ht="65.25" customHeight="1" x14ac:dyDescent="0.25">
      <c r="A52" s="118" t="s">
        <v>311</v>
      </c>
      <c r="B52" s="13" t="s">
        <v>307</v>
      </c>
      <c r="C52" s="131" t="s">
        <v>52</v>
      </c>
      <c r="D52" s="131" t="s">
        <v>188</v>
      </c>
      <c r="E52" s="131"/>
      <c r="F52" s="131" t="s">
        <v>189</v>
      </c>
      <c r="G52" s="14" t="s">
        <v>181</v>
      </c>
      <c r="H52" s="3">
        <v>500</v>
      </c>
      <c r="I52" s="3">
        <v>1</v>
      </c>
      <c r="J52" s="9">
        <v>0</v>
      </c>
    </row>
    <row r="53" spans="1:10" ht="33" customHeight="1" x14ac:dyDescent="0.25">
      <c r="A53" s="49" t="s">
        <v>70</v>
      </c>
      <c r="B53" s="13" t="s">
        <v>54</v>
      </c>
      <c r="C53" s="45" t="s">
        <v>52</v>
      </c>
      <c r="D53" s="45" t="s">
        <v>52</v>
      </c>
      <c r="E53" s="45" t="s">
        <v>52</v>
      </c>
      <c r="F53" s="45" t="s">
        <v>52</v>
      </c>
      <c r="G53" s="45" t="s">
        <v>52</v>
      </c>
      <c r="H53" s="45" t="s">
        <v>52</v>
      </c>
      <c r="I53" s="45" t="s">
        <v>52</v>
      </c>
      <c r="J53" s="45" t="s">
        <v>52</v>
      </c>
    </row>
    <row r="54" spans="1:10" ht="24" customHeight="1" x14ac:dyDescent="0.25">
      <c r="A54" s="49" t="s">
        <v>24</v>
      </c>
      <c r="B54" s="13" t="s">
        <v>287</v>
      </c>
      <c r="C54" s="45" t="s">
        <v>75</v>
      </c>
      <c r="D54" s="45" t="s">
        <v>289</v>
      </c>
      <c r="E54" s="45"/>
      <c r="F54" s="45" t="s">
        <v>10</v>
      </c>
      <c r="G54" s="113" t="s">
        <v>290</v>
      </c>
      <c r="H54" s="117">
        <v>1615</v>
      </c>
      <c r="I54" s="132">
        <v>1.03</v>
      </c>
      <c r="J54" s="114">
        <f>+E54*H54</f>
        <v>0</v>
      </c>
    </row>
    <row r="55" spans="1:10" ht="35.25" customHeight="1" x14ac:dyDescent="0.25">
      <c r="A55" s="49" t="s">
        <v>25</v>
      </c>
      <c r="B55" s="13" t="s">
        <v>288</v>
      </c>
      <c r="C55" s="45" t="s">
        <v>75</v>
      </c>
      <c r="D55" s="45" t="s">
        <v>373</v>
      </c>
      <c r="E55" s="45"/>
      <c r="F55" s="45" t="s">
        <v>10</v>
      </c>
      <c r="G55" s="113" t="s">
        <v>291</v>
      </c>
      <c r="H55" s="117">
        <v>1649</v>
      </c>
      <c r="I55" s="132">
        <v>1.01</v>
      </c>
      <c r="J55" s="114">
        <f>E55*H55*I55</f>
        <v>0</v>
      </c>
    </row>
    <row r="56" spans="1:10" s="16" customFormat="1" ht="65.25" customHeight="1" x14ac:dyDescent="0.25">
      <c r="A56" s="118" t="s">
        <v>312</v>
      </c>
      <c r="B56" s="13" t="s">
        <v>304</v>
      </c>
      <c r="C56" s="131" t="s">
        <v>52</v>
      </c>
      <c r="D56" s="131" t="s">
        <v>52</v>
      </c>
      <c r="E56" s="131" t="s">
        <v>52</v>
      </c>
      <c r="F56" s="131" t="s">
        <v>52</v>
      </c>
      <c r="G56" s="14" t="s">
        <v>52</v>
      </c>
      <c r="H56" s="3" t="s">
        <v>52</v>
      </c>
      <c r="I56" s="3" t="s">
        <v>52</v>
      </c>
      <c r="J56" s="9" t="s">
        <v>52</v>
      </c>
    </row>
    <row r="57" spans="1:10" s="16" customFormat="1" ht="65.25" customHeight="1" x14ac:dyDescent="0.25">
      <c r="A57" s="118" t="s">
        <v>313</v>
      </c>
      <c r="B57" s="13" t="s">
        <v>305</v>
      </c>
      <c r="C57" s="131" t="s">
        <v>52</v>
      </c>
      <c r="D57" s="131" t="s">
        <v>182</v>
      </c>
      <c r="E57" s="131"/>
      <c r="F57" s="131" t="s">
        <v>189</v>
      </c>
      <c r="G57" s="14" t="s">
        <v>181</v>
      </c>
      <c r="H57" s="3">
        <v>3</v>
      </c>
      <c r="I57" s="3">
        <v>1</v>
      </c>
      <c r="J57" s="9">
        <v>0</v>
      </c>
    </row>
    <row r="58" spans="1:10" s="16" customFormat="1" ht="65.25" customHeight="1" x14ac:dyDescent="0.25">
      <c r="A58" s="118" t="s">
        <v>314</v>
      </c>
      <c r="B58" s="13" t="s">
        <v>305</v>
      </c>
      <c r="C58" s="131" t="s">
        <v>52</v>
      </c>
      <c r="D58" s="131" t="s">
        <v>183</v>
      </c>
      <c r="E58" s="131"/>
      <c r="F58" s="131" t="s">
        <v>189</v>
      </c>
      <c r="G58" s="14" t="s">
        <v>181</v>
      </c>
      <c r="H58" s="3">
        <v>5</v>
      </c>
      <c r="I58" s="3">
        <v>1</v>
      </c>
      <c r="J58" s="9">
        <f>E58*H58*I58</f>
        <v>0</v>
      </c>
    </row>
    <row r="59" spans="1:10" s="16" customFormat="1" ht="65.25" customHeight="1" x14ac:dyDescent="0.25">
      <c r="A59" s="118" t="s">
        <v>315</v>
      </c>
      <c r="B59" s="13" t="s">
        <v>305</v>
      </c>
      <c r="C59" s="131" t="s">
        <v>52</v>
      </c>
      <c r="D59" s="131" t="s">
        <v>184</v>
      </c>
      <c r="E59" s="131"/>
      <c r="F59" s="131" t="s">
        <v>189</v>
      </c>
      <c r="G59" s="14" t="s">
        <v>181</v>
      </c>
      <c r="H59" s="3">
        <v>10</v>
      </c>
      <c r="I59" s="3">
        <v>1</v>
      </c>
      <c r="J59" s="9">
        <v>0</v>
      </c>
    </row>
    <row r="60" spans="1:10" s="16" customFormat="1" ht="65.25" customHeight="1" x14ac:dyDescent="0.25">
      <c r="A60" s="118" t="s">
        <v>316</v>
      </c>
      <c r="B60" s="13" t="s">
        <v>305</v>
      </c>
      <c r="C60" s="131" t="s">
        <v>52</v>
      </c>
      <c r="D60" s="131" t="s">
        <v>185</v>
      </c>
      <c r="E60" s="131"/>
      <c r="F60" s="131" t="s">
        <v>189</v>
      </c>
      <c r="G60" s="14" t="s">
        <v>181</v>
      </c>
      <c r="H60" s="3">
        <v>40</v>
      </c>
      <c r="I60" s="3">
        <v>1</v>
      </c>
      <c r="J60" s="9">
        <v>0</v>
      </c>
    </row>
    <row r="61" spans="1:10" s="16" customFormat="1" ht="65.25" customHeight="1" x14ac:dyDescent="0.25">
      <c r="A61" s="118" t="s">
        <v>317</v>
      </c>
      <c r="B61" s="13" t="s">
        <v>305</v>
      </c>
      <c r="C61" s="131" t="s">
        <v>52</v>
      </c>
      <c r="D61" s="131" t="s">
        <v>186</v>
      </c>
      <c r="E61" s="131"/>
      <c r="F61" s="131" t="s">
        <v>189</v>
      </c>
      <c r="G61" s="14" t="s">
        <v>181</v>
      </c>
      <c r="H61" s="3">
        <v>70</v>
      </c>
      <c r="I61" s="3">
        <v>1</v>
      </c>
      <c r="J61" s="9">
        <v>0</v>
      </c>
    </row>
    <row r="62" spans="1:10" s="16" customFormat="1" ht="65.25" customHeight="1" x14ac:dyDescent="0.25">
      <c r="A62" s="118" t="s">
        <v>318</v>
      </c>
      <c r="B62" s="13" t="s">
        <v>305</v>
      </c>
      <c r="C62" s="131" t="s">
        <v>52</v>
      </c>
      <c r="D62" s="131" t="s">
        <v>187</v>
      </c>
      <c r="E62" s="131"/>
      <c r="F62" s="131" t="s">
        <v>189</v>
      </c>
      <c r="G62" s="14" t="s">
        <v>181</v>
      </c>
      <c r="H62" s="3">
        <v>300</v>
      </c>
      <c r="I62" s="3">
        <v>1</v>
      </c>
      <c r="J62" s="9">
        <v>0</v>
      </c>
    </row>
    <row r="63" spans="1:10" s="16" customFormat="1" ht="65.25" customHeight="1" x14ac:dyDescent="0.25">
      <c r="A63" s="118" t="s">
        <v>319</v>
      </c>
      <c r="B63" s="13" t="s">
        <v>305</v>
      </c>
      <c r="C63" s="131" t="s">
        <v>52</v>
      </c>
      <c r="D63" s="131" t="s">
        <v>188</v>
      </c>
      <c r="E63" s="131"/>
      <c r="F63" s="131" t="s">
        <v>189</v>
      </c>
      <c r="G63" s="14" t="s">
        <v>181</v>
      </c>
      <c r="H63" s="3">
        <v>500</v>
      </c>
      <c r="I63" s="3">
        <v>1</v>
      </c>
      <c r="J63" s="9">
        <v>0</v>
      </c>
    </row>
    <row r="64" spans="1:10" s="16" customFormat="1" ht="55.5" customHeight="1" x14ac:dyDescent="0.25">
      <c r="A64" s="49"/>
      <c r="B64" s="13" t="s">
        <v>21</v>
      </c>
      <c r="C64" s="112" t="s">
        <v>52</v>
      </c>
      <c r="D64" s="112" t="s">
        <v>52</v>
      </c>
      <c r="E64" s="112" t="s">
        <v>52</v>
      </c>
      <c r="F64" s="112" t="s">
        <v>52</v>
      </c>
      <c r="G64" s="112" t="s">
        <v>52</v>
      </c>
      <c r="H64" s="116" t="s">
        <v>52</v>
      </c>
      <c r="I64" s="131" t="s">
        <v>52</v>
      </c>
      <c r="J64" s="19">
        <f>SUM(J7:J18,J20:J26,J28:J34,J36:J42,J44,J46:J52,J54:J55,J57:J63)</f>
        <v>0</v>
      </c>
    </row>
    <row r="65" spans="1:9" ht="15.75" customHeight="1" x14ac:dyDescent="0.25">
      <c r="A65" s="50"/>
      <c r="B65" s="23"/>
      <c r="C65" s="22"/>
      <c r="D65" s="22"/>
    </row>
    <row r="66" spans="1:9" s="31" customFormat="1" ht="18.75" customHeight="1" x14ac:dyDescent="0.25">
      <c r="A66" s="164"/>
      <c r="B66" s="164"/>
      <c r="H66" s="121"/>
      <c r="I66" s="133"/>
    </row>
    <row r="67" spans="1:9" s="31" customFormat="1" ht="41.25" customHeight="1" x14ac:dyDescent="0.25">
      <c r="A67" s="164"/>
      <c r="B67" s="164"/>
      <c r="H67" s="121"/>
      <c r="I67" s="133"/>
    </row>
    <row r="68" spans="1:9" s="31" customFormat="1" ht="38.25" customHeight="1" x14ac:dyDescent="0.25">
      <c r="A68" s="164"/>
      <c r="B68" s="164"/>
      <c r="H68" s="121"/>
      <c r="I68" s="133"/>
    </row>
    <row r="69" spans="1:9" s="31" customFormat="1" ht="18.75" customHeight="1" x14ac:dyDescent="0.25">
      <c r="A69" s="165"/>
      <c r="B69" s="165"/>
      <c r="H69" s="121"/>
      <c r="I69" s="133"/>
    </row>
    <row r="70" spans="1:9" s="31" customFormat="1" ht="217.5" customHeight="1" x14ac:dyDescent="0.25">
      <c r="A70" s="166"/>
      <c r="B70" s="167"/>
      <c r="H70" s="121"/>
      <c r="I70" s="133"/>
    </row>
    <row r="71" spans="1:9" ht="53.25" customHeight="1" x14ac:dyDescent="0.25">
      <c r="A71" s="166"/>
      <c r="B71" s="168"/>
    </row>
    <row r="72" spans="1:9" x14ac:dyDescent="0.25">
      <c r="A72" s="163"/>
      <c r="B72" s="163"/>
    </row>
    <row r="73" spans="1:9" x14ac:dyDescent="0.25">
      <c r="B73" s="115"/>
    </row>
    <row r="77" spans="1:9" x14ac:dyDescent="0.25">
      <c r="B77" s="115"/>
    </row>
  </sheetData>
  <mergeCells count="13">
    <mergeCell ref="A69:B69"/>
    <mergeCell ref="A70:B70"/>
    <mergeCell ref="A71:B71"/>
    <mergeCell ref="A72:B72"/>
    <mergeCell ref="A66:B66"/>
    <mergeCell ref="A67:B67"/>
    <mergeCell ref="A68:B68"/>
    <mergeCell ref="C3:F3"/>
    <mergeCell ref="G3:J3"/>
    <mergeCell ref="A1:J1"/>
    <mergeCell ref="C2:J2"/>
    <mergeCell ref="A2:A4"/>
    <mergeCell ref="B2:B4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7"/>
  <sheetViews>
    <sheetView view="pageBreakPreview" zoomScale="70" zoomScaleNormal="70" zoomScaleSheetLayoutView="70" workbookViewId="0">
      <pane ySplit="4" topLeftCell="A5" activePane="bottomLeft" state="frozen"/>
      <selection pane="bottomLeft" activeCell="F7" sqref="F7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6" customWidth="1"/>
    <col min="4" max="5" width="22.375" style="6" customWidth="1"/>
    <col min="6" max="6" width="13.5" style="6" customWidth="1"/>
    <col min="7" max="7" width="10.875" style="6" customWidth="1"/>
    <col min="8" max="8" width="13.875" style="6" customWidth="1"/>
    <col min="9" max="10" width="16.75" style="6" customWidth="1"/>
    <col min="11" max="11" width="15.125" style="6" customWidth="1"/>
    <col min="12" max="16384" width="9" style="6"/>
  </cols>
  <sheetData>
    <row r="1" spans="1:11" ht="15.75" customHeight="1" x14ac:dyDescent="0.25">
      <c r="A1" s="154" t="s">
        <v>349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</row>
    <row r="2" spans="1:11" ht="15.75" customHeight="1" x14ac:dyDescent="0.25">
      <c r="A2" s="155" t="s">
        <v>0</v>
      </c>
      <c r="B2" s="158" t="s">
        <v>2</v>
      </c>
      <c r="C2" s="161" t="s">
        <v>18</v>
      </c>
      <c r="D2" s="161"/>
      <c r="E2" s="161"/>
      <c r="F2" s="161"/>
      <c r="G2" s="161"/>
      <c r="H2" s="161"/>
      <c r="I2" s="161"/>
      <c r="J2" s="161"/>
      <c r="K2" s="161"/>
    </row>
    <row r="3" spans="1:11" ht="33.75" customHeight="1" x14ac:dyDescent="0.25">
      <c r="A3" s="156"/>
      <c r="B3" s="159"/>
      <c r="C3" s="162" t="s">
        <v>8</v>
      </c>
      <c r="D3" s="162"/>
      <c r="E3" s="162"/>
      <c r="F3" s="162"/>
      <c r="G3" s="162"/>
      <c r="H3" s="162" t="s">
        <v>53</v>
      </c>
      <c r="I3" s="181"/>
      <c r="J3" s="181"/>
      <c r="K3" s="181"/>
    </row>
    <row r="4" spans="1:11" s="8" customFormat="1" ht="63" x14ac:dyDescent="0.25">
      <c r="A4" s="157"/>
      <c r="B4" s="160"/>
      <c r="C4" s="57" t="s">
        <v>14</v>
      </c>
      <c r="D4" s="57" t="s">
        <v>6</v>
      </c>
      <c r="E4" s="126" t="s">
        <v>136</v>
      </c>
      <c r="F4" s="57" t="s">
        <v>49</v>
      </c>
      <c r="G4" s="57" t="s">
        <v>7</v>
      </c>
      <c r="H4" s="57" t="s">
        <v>9</v>
      </c>
      <c r="I4" s="57" t="s">
        <v>133</v>
      </c>
      <c r="J4" s="126" t="s">
        <v>134</v>
      </c>
      <c r="K4" s="11" t="s">
        <v>19</v>
      </c>
    </row>
    <row r="5" spans="1:11" s="10" customFormat="1" x14ac:dyDescent="0.25">
      <c r="A5" s="48">
        <v>1</v>
      </c>
      <c r="B5" s="57">
        <v>2</v>
      </c>
      <c r="C5" s="135">
        <v>3</v>
      </c>
      <c r="D5" s="136">
        <v>4</v>
      </c>
      <c r="E5" s="135">
        <v>5</v>
      </c>
      <c r="F5" s="136">
        <v>6</v>
      </c>
      <c r="G5" s="135">
        <v>7</v>
      </c>
      <c r="H5" s="136">
        <v>8</v>
      </c>
      <c r="I5" s="135">
        <v>9</v>
      </c>
      <c r="J5" s="136">
        <v>10</v>
      </c>
      <c r="K5" s="135">
        <v>11</v>
      </c>
    </row>
    <row r="6" spans="1:11" s="10" customFormat="1" ht="51" customHeight="1" x14ac:dyDescent="0.25">
      <c r="A6" s="56">
        <v>1</v>
      </c>
      <c r="B6" s="12" t="s">
        <v>196</v>
      </c>
      <c r="C6" s="57" t="s">
        <v>52</v>
      </c>
      <c r="D6" s="57" t="s">
        <v>52</v>
      </c>
      <c r="E6" s="126" t="s">
        <v>52</v>
      </c>
      <c r="F6" s="57" t="s">
        <v>52</v>
      </c>
      <c r="G6" s="57" t="s">
        <v>52</v>
      </c>
      <c r="H6" s="57" t="s">
        <v>52</v>
      </c>
      <c r="I6" s="57" t="s">
        <v>52</v>
      </c>
      <c r="J6" s="126" t="s">
        <v>52</v>
      </c>
      <c r="K6" s="57" t="s">
        <v>52</v>
      </c>
    </row>
    <row r="7" spans="1:11" s="10" customFormat="1" ht="47.25" x14ac:dyDescent="0.25">
      <c r="A7" s="56" t="s">
        <v>39</v>
      </c>
      <c r="B7" s="12" t="s">
        <v>197</v>
      </c>
      <c r="C7" s="57" t="s">
        <v>75</v>
      </c>
      <c r="D7" s="25" t="s">
        <v>198</v>
      </c>
      <c r="E7" s="25">
        <v>1</v>
      </c>
      <c r="F7" s="57"/>
      <c r="G7" s="59" t="s">
        <v>12</v>
      </c>
      <c r="H7" s="14" t="s">
        <v>120</v>
      </c>
      <c r="I7" s="57">
        <v>767</v>
      </c>
      <c r="J7" s="126">
        <v>1.44</v>
      </c>
      <c r="K7" s="15">
        <f>F7*E7*I7*J7</f>
        <v>0</v>
      </c>
    </row>
    <row r="8" spans="1:11" s="10" customFormat="1" ht="47.25" x14ac:dyDescent="0.25">
      <c r="A8" s="118" t="s">
        <v>40</v>
      </c>
      <c r="B8" s="12" t="s">
        <v>197</v>
      </c>
      <c r="C8" s="126">
        <v>0.4</v>
      </c>
      <c r="D8" s="25" t="s">
        <v>198</v>
      </c>
      <c r="E8" s="25">
        <v>1</v>
      </c>
      <c r="F8" s="126"/>
      <c r="G8" s="128" t="s">
        <v>12</v>
      </c>
      <c r="H8" s="14" t="s">
        <v>120</v>
      </c>
      <c r="I8" s="126">
        <v>499</v>
      </c>
      <c r="J8" s="126">
        <v>1.68</v>
      </c>
      <c r="K8" s="15">
        <f t="shared" ref="K8:K30" si="0">F8*E8*I8*J8</f>
        <v>0</v>
      </c>
    </row>
    <row r="9" spans="1:11" s="10" customFormat="1" ht="47.25" x14ac:dyDescent="0.25">
      <c r="A9" s="118" t="s">
        <v>69</v>
      </c>
      <c r="B9" s="12" t="s">
        <v>197</v>
      </c>
      <c r="C9" s="126" t="s">
        <v>75</v>
      </c>
      <c r="D9" s="25" t="s">
        <v>199</v>
      </c>
      <c r="E9" s="25"/>
      <c r="F9" s="126"/>
      <c r="G9" s="128" t="s">
        <v>12</v>
      </c>
      <c r="H9" s="14" t="s">
        <v>120</v>
      </c>
      <c r="I9" s="126">
        <v>1151</v>
      </c>
      <c r="J9" s="126">
        <v>1.17</v>
      </c>
      <c r="K9" s="15">
        <f t="shared" si="0"/>
        <v>0</v>
      </c>
    </row>
    <row r="10" spans="1:11" s="10" customFormat="1" ht="47.25" x14ac:dyDescent="0.25">
      <c r="A10" s="118" t="s">
        <v>97</v>
      </c>
      <c r="B10" s="12" t="s">
        <v>197</v>
      </c>
      <c r="C10" s="126">
        <v>0.4</v>
      </c>
      <c r="D10" s="25" t="s">
        <v>199</v>
      </c>
      <c r="E10" s="25"/>
      <c r="F10" s="126"/>
      <c r="G10" s="128" t="s">
        <v>12</v>
      </c>
      <c r="H10" s="14" t="s">
        <v>120</v>
      </c>
      <c r="I10" s="126">
        <v>798</v>
      </c>
      <c r="J10" s="126">
        <v>1.42</v>
      </c>
      <c r="K10" s="15">
        <f t="shared" si="0"/>
        <v>0</v>
      </c>
    </row>
    <row r="11" spans="1:11" s="10" customFormat="1" ht="47.25" x14ac:dyDescent="0.25">
      <c r="A11" s="56" t="s">
        <v>99</v>
      </c>
      <c r="B11" s="12" t="s">
        <v>200</v>
      </c>
      <c r="C11" s="126" t="s">
        <v>75</v>
      </c>
      <c r="D11" s="25" t="s">
        <v>198</v>
      </c>
      <c r="E11" s="25">
        <v>1</v>
      </c>
      <c r="F11" s="57"/>
      <c r="G11" s="128" t="s">
        <v>12</v>
      </c>
      <c r="H11" s="14" t="s">
        <v>201</v>
      </c>
      <c r="I11" s="57">
        <v>699</v>
      </c>
      <c r="J11" s="126">
        <v>1.04</v>
      </c>
      <c r="K11" s="15">
        <f t="shared" si="0"/>
        <v>0</v>
      </c>
    </row>
    <row r="12" spans="1:11" s="10" customFormat="1" ht="47.25" x14ac:dyDescent="0.25">
      <c r="A12" s="118" t="s">
        <v>100</v>
      </c>
      <c r="B12" s="12" t="s">
        <v>200</v>
      </c>
      <c r="C12" s="126">
        <v>0.4</v>
      </c>
      <c r="D12" s="25" t="s">
        <v>198</v>
      </c>
      <c r="E12" s="25">
        <v>1</v>
      </c>
      <c r="F12" s="142"/>
      <c r="G12" s="128" t="s">
        <v>12</v>
      </c>
      <c r="H12" s="14" t="s">
        <v>201</v>
      </c>
      <c r="I12" s="126">
        <v>517</v>
      </c>
      <c r="J12" s="126">
        <v>1.04</v>
      </c>
      <c r="K12" s="15">
        <f t="shared" si="0"/>
        <v>0</v>
      </c>
    </row>
    <row r="13" spans="1:11" s="10" customFormat="1" ht="47.25" x14ac:dyDescent="0.25">
      <c r="A13" s="118" t="s">
        <v>101</v>
      </c>
      <c r="B13" s="12" t="s">
        <v>200</v>
      </c>
      <c r="C13" s="126" t="s">
        <v>75</v>
      </c>
      <c r="D13" s="25" t="s">
        <v>199</v>
      </c>
      <c r="E13" s="25"/>
      <c r="F13" s="126"/>
      <c r="G13" s="128" t="s">
        <v>12</v>
      </c>
      <c r="H13" s="14" t="s">
        <v>201</v>
      </c>
      <c r="I13" s="126">
        <v>784</v>
      </c>
      <c r="J13" s="126">
        <v>1.04</v>
      </c>
      <c r="K13" s="15">
        <f t="shared" si="0"/>
        <v>0</v>
      </c>
    </row>
    <row r="14" spans="1:11" s="10" customFormat="1" ht="47.25" x14ac:dyDescent="0.25">
      <c r="A14" s="118" t="s">
        <v>102</v>
      </c>
      <c r="B14" s="12" t="s">
        <v>200</v>
      </c>
      <c r="C14" s="126">
        <v>0.4</v>
      </c>
      <c r="D14" s="25" t="s">
        <v>199</v>
      </c>
      <c r="E14" s="25"/>
      <c r="F14" s="126"/>
      <c r="G14" s="128" t="s">
        <v>12</v>
      </c>
      <c r="H14" s="14" t="s">
        <v>201</v>
      </c>
      <c r="I14" s="126">
        <v>602</v>
      </c>
      <c r="J14" s="126">
        <v>1.04</v>
      </c>
      <c r="K14" s="15">
        <f t="shared" si="0"/>
        <v>0</v>
      </c>
    </row>
    <row r="15" spans="1:11" s="10" customFormat="1" ht="31.5" x14ac:dyDescent="0.25">
      <c r="A15" s="118" t="s">
        <v>103</v>
      </c>
      <c r="B15" s="12" t="s">
        <v>202</v>
      </c>
      <c r="C15" s="126" t="s">
        <v>203</v>
      </c>
      <c r="D15" s="25" t="s">
        <v>204</v>
      </c>
      <c r="E15" s="25"/>
      <c r="F15" s="126"/>
      <c r="G15" s="128" t="s">
        <v>12</v>
      </c>
      <c r="H15" s="14" t="s">
        <v>207</v>
      </c>
      <c r="I15" s="126">
        <v>341</v>
      </c>
      <c r="J15" s="126">
        <v>1.04</v>
      </c>
      <c r="K15" s="15">
        <f t="shared" si="0"/>
        <v>0</v>
      </c>
    </row>
    <row r="16" spans="1:11" s="10" customFormat="1" ht="31.5" x14ac:dyDescent="0.25">
      <c r="A16" s="118" t="s">
        <v>104</v>
      </c>
      <c r="B16" s="12" t="s">
        <v>202</v>
      </c>
      <c r="C16" s="126" t="s">
        <v>203</v>
      </c>
      <c r="D16" s="25" t="s">
        <v>205</v>
      </c>
      <c r="E16" s="25"/>
      <c r="F16" s="126"/>
      <c r="G16" s="128" t="s">
        <v>12</v>
      </c>
      <c r="H16" s="14" t="s">
        <v>207</v>
      </c>
      <c r="I16" s="126">
        <v>431</v>
      </c>
      <c r="J16" s="126">
        <v>1.04</v>
      </c>
      <c r="K16" s="15">
        <f t="shared" si="0"/>
        <v>0</v>
      </c>
    </row>
    <row r="17" spans="1:11" s="10" customFormat="1" ht="31.5" x14ac:dyDescent="0.25">
      <c r="A17" s="118" t="s">
        <v>239</v>
      </c>
      <c r="B17" s="12" t="s">
        <v>202</v>
      </c>
      <c r="C17" s="126" t="s">
        <v>203</v>
      </c>
      <c r="D17" s="25" t="s">
        <v>206</v>
      </c>
      <c r="E17" s="25"/>
      <c r="F17" s="126"/>
      <c r="G17" s="128" t="s">
        <v>12</v>
      </c>
      <c r="H17" s="14" t="s">
        <v>207</v>
      </c>
      <c r="I17" s="126">
        <v>503</v>
      </c>
      <c r="J17" s="126">
        <v>1.04</v>
      </c>
      <c r="K17" s="15">
        <f t="shared" si="0"/>
        <v>0</v>
      </c>
    </row>
    <row r="18" spans="1:11" s="10" customFormat="1" ht="78.75" x14ac:dyDescent="0.25">
      <c r="A18" s="118" t="s">
        <v>240</v>
      </c>
      <c r="B18" s="12" t="s">
        <v>208</v>
      </c>
      <c r="C18" s="126" t="s">
        <v>203</v>
      </c>
      <c r="D18" s="25" t="s">
        <v>209</v>
      </c>
      <c r="E18" s="25">
        <v>1</v>
      </c>
      <c r="F18" s="126"/>
      <c r="G18" s="128" t="s">
        <v>12</v>
      </c>
      <c r="H18" s="14" t="s">
        <v>222</v>
      </c>
      <c r="I18" s="126">
        <v>391</v>
      </c>
      <c r="J18" s="126">
        <v>1.04</v>
      </c>
      <c r="K18" s="15">
        <f t="shared" si="0"/>
        <v>0</v>
      </c>
    </row>
    <row r="19" spans="1:11" s="10" customFormat="1" ht="78.75" x14ac:dyDescent="0.25">
      <c r="A19" s="118" t="s">
        <v>241</v>
      </c>
      <c r="B19" s="12" t="s">
        <v>208</v>
      </c>
      <c r="C19" s="126" t="s">
        <v>203</v>
      </c>
      <c r="D19" s="25" t="s">
        <v>210</v>
      </c>
      <c r="E19" s="25"/>
      <c r="F19" s="126"/>
      <c r="G19" s="128" t="s">
        <v>12</v>
      </c>
      <c r="H19" s="14" t="s">
        <v>222</v>
      </c>
      <c r="I19" s="126">
        <v>400</v>
      </c>
      <c r="J19" s="126">
        <v>1.04</v>
      </c>
      <c r="K19" s="15">
        <f t="shared" si="0"/>
        <v>0</v>
      </c>
    </row>
    <row r="20" spans="1:11" s="10" customFormat="1" ht="78.75" x14ac:dyDescent="0.25">
      <c r="A20" s="118" t="s">
        <v>242</v>
      </c>
      <c r="B20" s="12" t="s">
        <v>208</v>
      </c>
      <c r="C20" s="126" t="s">
        <v>203</v>
      </c>
      <c r="D20" s="25" t="s">
        <v>211</v>
      </c>
      <c r="E20" s="25">
        <v>1</v>
      </c>
      <c r="F20" s="126"/>
      <c r="G20" s="128" t="s">
        <v>12</v>
      </c>
      <c r="H20" s="14" t="s">
        <v>222</v>
      </c>
      <c r="I20" s="126">
        <v>413</v>
      </c>
      <c r="J20" s="126">
        <v>1.04</v>
      </c>
      <c r="K20" s="15">
        <f t="shared" si="0"/>
        <v>0</v>
      </c>
    </row>
    <row r="21" spans="1:11" s="10" customFormat="1" ht="78.75" x14ac:dyDescent="0.25">
      <c r="A21" s="118" t="s">
        <v>243</v>
      </c>
      <c r="B21" s="12" t="s">
        <v>208</v>
      </c>
      <c r="C21" s="126" t="s">
        <v>203</v>
      </c>
      <c r="D21" s="25" t="s">
        <v>212</v>
      </c>
      <c r="E21" s="25"/>
      <c r="F21" s="126"/>
      <c r="G21" s="128" t="s">
        <v>12</v>
      </c>
      <c r="H21" s="14" t="s">
        <v>222</v>
      </c>
      <c r="I21" s="126">
        <v>431</v>
      </c>
      <c r="J21" s="126">
        <v>1.04</v>
      </c>
      <c r="K21" s="15">
        <f t="shared" si="0"/>
        <v>0</v>
      </c>
    </row>
    <row r="22" spans="1:11" s="10" customFormat="1" ht="78.75" x14ac:dyDescent="0.25">
      <c r="A22" s="118" t="s">
        <v>244</v>
      </c>
      <c r="B22" s="12" t="s">
        <v>208</v>
      </c>
      <c r="C22" s="126" t="s">
        <v>203</v>
      </c>
      <c r="D22" s="25" t="s">
        <v>213</v>
      </c>
      <c r="E22" s="25"/>
      <c r="F22" s="126"/>
      <c r="G22" s="128" t="s">
        <v>12</v>
      </c>
      <c r="H22" s="14" t="s">
        <v>222</v>
      </c>
      <c r="I22" s="126">
        <v>449</v>
      </c>
      <c r="J22" s="126">
        <v>1.04</v>
      </c>
      <c r="K22" s="15">
        <f t="shared" si="0"/>
        <v>0</v>
      </c>
    </row>
    <row r="23" spans="1:11" s="10" customFormat="1" ht="78.75" x14ac:dyDescent="0.25">
      <c r="A23" s="118" t="s">
        <v>245</v>
      </c>
      <c r="B23" s="12" t="s">
        <v>208</v>
      </c>
      <c r="C23" s="126" t="s">
        <v>203</v>
      </c>
      <c r="D23" s="25" t="s">
        <v>214</v>
      </c>
      <c r="E23" s="25">
        <v>1</v>
      </c>
      <c r="F23" s="126"/>
      <c r="G23" s="128" t="s">
        <v>12</v>
      </c>
      <c r="H23" s="14" t="s">
        <v>222</v>
      </c>
      <c r="I23" s="126">
        <v>146</v>
      </c>
      <c r="J23" s="126">
        <v>1.04</v>
      </c>
      <c r="K23" s="15">
        <f t="shared" si="0"/>
        <v>0</v>
      </c>
    </row>
    <row r="24" spans="1:11" s="10" customFormat="1" ht="78.75" x14ac:dyDescent="0.25">
      <c r="A24" s="118" t="s">
        <v>246</v>
      </c>
      <c r="B24" s="12" t="s">
        <v>208</v>
      </c>
      <c r="C24" s="126" t="s">
        <v>203</v>
      </c>
      <c r="D24" s="25" t="s">
        <v>215</v>
      </c>
      <c r="E24" s="25">
        <v>1</v>
      </c>
      <c r="F24" s="126"/>
      <c r="G24" s="128" t="s">
        <v>12</v>
      </c>
      <c r="H24" s="14" t="s">
        <v>222</v>
      </c>
      <c r="I24" s="126">
        <v>175</v>
      </c>
      <c r="J24" s="126">
        <v>1.04</v>
      </c>
      <c r="K24" s="15">
        <f t="shared" si="0"/>
        <v>0</v>
      </c>
    </row>
    <row r="25" spans="1:11" s="10" customFormat="1" ht="78.75" x14ac:dyDescent="0.25">
      <c r="A25" s="118" t="s">
        <v>247</v>
      </c>
      <c r="B25" s="12" t="s">
        <v>208</v>
      </c>
      <c r="C25" s="126" t="s">
        <v>203</v>
      </c>
      <c r="D25" s="25" t="s">
        <v>216</v>
      </c>
      <c r="E25" s="25"/>
      <c r="F25" s="126"/>
      <c r="G25" s="128" t="s">
        <v>12</v>
      </c>
      <c r="H25" s="14" t="s">
        <v>222</v>
      </c>
      <c r="I25" s="126">
        <v>207</v>
      </c>
      <c r="J25" s="126">
        <v>1.04</v>
      </c>
      <c r="K25" s="15">
        <f t="shared" si="0"/>
        <v>0</v>
      </c>
    </row>
    <row r="26" spans="1:11" s="10" customFormat="1" ht="78.75" x14ac:dyDescent="0.25">
      <c r="A26" s="118" t="s">
        <v>248</v>
      </c>
      <c r="B26" s="12" t="s">
        <v>208</v>
      </c>
      <c r="C26" s="126" t="s">
        <v>203</v>
      </c>
      <c r="D26" s="25" t="s">
        <v>217</v>
      </c>
      <c r="E26" s="25">
        <v>1</v>
      </c>
      <c r="F26" s="143"/>
      <c r="G26" s="128" t="s">
        <v>12</v>
      </c>
      <c r="H26" s="14" t="s">
        <v>222</v>
      </c>
      <c r="I26" s="126">
        <v>206</v>
      </c>
      <c r="J26" s="126">
        <v>1.04</v>
      </c>
      <c r="K26" s="15">
        <f t="shared" si="0"/>
        <v>0</v>
      </c>
    </row>
    <row r="27" spans="1:11" s="10" customFormat="1" ht="78.75" x14ac:dyDescent="0.25">
      <c r="A27" s="118" t="s">
        <v>249</v>
      </c>
      <c r="B27" s="12" t="s">
        <v>208</v>
      </c>
      <c r="C27" s="126" t="s">
        <v>203</v>
      </c>
      <c r="D27" s="25" t="s">
        <v>218</v>
      </c>
      <c r="E27" s="25">
        <v>1</v>
      </c>
      <c r="F27" s="126"/>
      <c r="G27" s="128" t="s">
        <v>12</v>
      </c>
      <c r="H27" s="14" t="s">
        <v>222</v>
      </c>
      <c r="I27" s="126">
        <v>225</v>
      </c>
      <c r="J27" s="126">
        <v>1.04</v>
      </c>
      <c r="K27" s="15">
        <f t="shared" si="0"/>
        <v>0</v>
      </c>
    </row>
    <row r="28" spans="1:11" s="10" customFormat="1" ht="78.75" x14ac:dyDescent="0.25">
      <c r="A28" s="118" t="s">
        <v>250</v>
      </c>
      <c r="B28" s="12" t="s">
        <v>208</v>
      </c>
      <c r="C28" s="126" t="s">
        <v>203</v>
      </c>
      <c r="D28" s="25" t="s">
        <v>219</v>
      </c>
      <c r="E28" s="25">
        <v>1</v>
      </c>
      <c r="F28" s="126"/>
      <c r="G28" s="128" t="s">
        <v>12</v>
      </c>
      <c r="H28" s="14" t="s">
        <v>222</v>
      </c>
      <c r="I28" s="126">
        <v>261</v>
      </c>
      <c r="J28" s="126">
        <v>1.04</v>
      </c>
      <c r="K28" s="15">
        <f t="shared" si="0"/>
        <v>0</v>
      </c>
    </row>
    <row r="29" spans="1:11" s="10" customFormat="1" ht="78.75" x14ac:dyDescent="0.25">
      <c r="A29" s="118" t="s">
        <v>251</v>
      </c>
      <c r="B29" s="12" t="s">
        <v>208</v>
      </c>
      <c r="C29" s="126" t="s">
        <v>203</v>
      </c>
      <c r="D29" s="25" t="s">
        <v>220</v>
      </c>
      <c r="E29" s="25">
        <v>1</v>
      </c>
      <c r="F29" s="126"/>
      <c r="G29" s="128" t="s">
        <v>12</v>
      </c>
      <c r="H29" s="14" t="s">
        <v>222</v>
      </c>
      <c r="I29" s="126">
        <v>358</v>
      </c>
      <c r="J29" s="126">
        <v>1.04</v>
      </c>
      <c r="K29" s="15">
        <f t="shared" si="0"/>
        <v>0</v>
      </c>
    </row>
    <row r="30" spans="1:11" s="10" customFormat="1" ht="78.75" x14ac:dyDescent="0.25">
      <c r="A30" s="118" t="s">
        <v>252</v>
      </c>
      <c r="B30" s="12" t="s">
        <v>208</v>
      </c>
      <c r="C30" s="126" t="s">
        <v>203</v>
      </c>
      <c r="D30" s="25" t="s">
        <v>221</v>
      </c>
      <c r="E30" s="25"/>
      <c r="F30" s="126"/>
      <c r="G30" s="128" t="s">
        <v>12</v>
      </c>
      <c r="H30" s="14" t="s">
        <v>222</v>
      </c>
      <c r="I30" s="126">
        <v>407</v>
      </c>
      <c r="J30" s="126">
        <v>1.04</v>
      </c>
      <c r="K30" s="15">
        <f t="shared" si="0"/>
        <v>0</v>
      </c>
    </row>
    <row r="31" spans="1:11" s="16" customFormat="1" ht="30" customHeight="1" x14ac:dyDescent="0.25">
      <c r="A31" s="49" t="s">
        <v>169</v>
      </c>
      <c r="B31" s="13" t="s">
        <v>4</v>
      </c>
      <c r="C31" s="126" t="s">
        <v>52</v>
      </c>
      <c r="D31" s="126" t="s">
        <v>52</v>
      </c>
      <c r="E31" s="126" t="s">
        <v>52</v>
      </c>
      <c r="F31" s="126" t="s">
        <v>52</v>
      </c>
      <c r="G31" s="126" t="s">
        <v>52</v>
      </c>
      <c r="H31" s="126" t="s">
        <v>52</v>
      </c>
      <c r="I31" s="126" t="s">
        <v>52</v>
      </c>
      <c r="J31" s="126" t="s">
        <v>52</v>
      </c>
      <c r="K31" s="126" t="s">
        <v>52</v>
      </c>
    </row>
    <row r="32" spans="1:11" s="16" customFormat="1" ht="30" customHeight="1" x14ac:dyDescent="0.25">
      <c r="A32" s="49" t="s">
        <v>41</v>
      </c>
      <c r="B32" s="12" t="s">
        <v>35</v>
      </c>
      <c r="C32" s="118" t="s">
        <v>154</v>
      </c>
      <c r="D32" s="126" t="s">
        <v>224</v>
      </c>
      <c r="E32" s="126">
        <v>1</v>
      </c>
      <c r="F32" s="126"/>
      <c r="G32" s="126" t="s">
        <v>10</v>
      </c>
      <c r="H32" s="14" t="s">
        <v>50</v>
      </c>
      <c r="I32" s="3">
        <v>165</v>
      </c>
      <c r="J32" s="3">
        <v>1</v>
      </c>
      <c r="K32" s="15">
        <f>F32*I32</f>
        <v>0</v>
      </c>
    </row>
    <row r="33" spans="1:11" s="16" customFormat="1" ht="30" customHeight="1" x14ac:dyDescent="0.25">
      <c r="A33" s="49" t="s">
        <v>42</v>
      </c>
      <c r="B33" s="12" t="s">
        <v>36</v>
      </c>
      <c r="C33" s="118" t="s">
        <v>223</v>
      </c>
      <c r="D33" s="126" t="s">
        <v>225</v>
      </c>
      <c r="E33" s="126"/>
      <c r="F33" s="126"/>
      <c r="G33" s="126" t="s">
        <v>10</v>
      </c>
      <c r="H33" s="14" t="s">
        <v>50</v>
      </c>
      <c r="I33" s="3">
        <v>561</v>
      </c>
      <c r="J33" s="3">
        <v>1</v>
      </c>
      <c r="K33" s="15">
        <f t="shared" ref="K33" si="1">F33*I33</f>
        <v>0</v>
      </c>
    </row>
    <row r="34" spans="1:11" s="16" customFormat="1" ht="30" customHeight="1" x14ac:dyDescent="0.25">
      <c r="A34" s="49" t="s">
        <v>170</v>
      </c>
      <c r="B34" s="12" t="s">
        <v>36</v>
      </c>
      <c r="C34" s="118" t="s">
        <v>223</v>
      </c>
      <c r="D34" s="126" t="s">
        <v>226</v>
      </c>
      <c r="E34" s="126"/>
      <c r="F34" s="126"/>
      <c r="G34" s="126" t="s">
        <v>10</v>
      </c>
      <c r="H34" s="14" t="s">
        <v>50</v>
      </c>
      <c r="I34" s="3">
        <v>561</v>
      </c>
      <c r="J34" s="3">
        <v>1</v>
      </c>
      <c r="K34" s="15">
        <f t="shared" ref="K34" si="2">F34*I34</f>
        <v>0</v>
      </c>
    </row>
    <row r="35" spans="1:11" s="16" customFormat="1" ht="30" customHeight="1" x14ac:dyDescent="0.25">
      <c r="A35" s="49" t="s">
        <v>171</v>
      </c>
      <c r="B35" s="12" t="s">
        <v>36</v>
      </c>
      <c r="C35" s="118" t="s">
        <v>223</v>
      </c>
      <c r="D35" s="126" t="s">
        <v>227</v>
      </c>
      <c r="E35" s="126"/>
      <c r="F35" s="126"/>
      <c r="G35" s="126" t="s">
        <v>10</v>
      </c>
      <c r="H35" s="14" t="s">
        <v>50</v>
      </c>
      <c r="I35" s="3">
        <v>2319</v>
      </c>
      <c r="J35" s="3">
        <v>1</v>
      </c>
      <c r="K35" s="15">
        <f t="shared" ref="K35" si="3">F35*I35</f>
        <v>0</v>
      </c>
    </row>
    <row r="36" spans="1:11" s="10" customFormat="1" ht="72.75" customHeight="1" x14ac:dyDescent="0.25">
      <c r="A36" s="118" t="s">
        <v>118</v>
      </c>
      <c r="B36" s="12" t="s">
        <v>228</v>
      </c>
      <c r="C36" s="126" t="s">
        <v>52</v>
      </c>
      <c r="D36" s="126" t="s">
        <v>52</v>
      </c>
      <c r="E36" s="126" t="s">
        <v>52</v>
      </c>
      <c r="F36" s="126" t="s">
        <v>52</v>
      </c>
      <c r="G36" s="126" t="s">
        <v>52</v>
      </c>
      <c r="H36" s="126" t="s">
        <v>52</v>
      </c>
      <c r="I36" s="126" t="s">
        <v>52</v>
      </c>
      <c r="J36" s="126" t="s">
        <v>52</v>
      </c>
      <c r="K36" s="126" t="s">
        <v>52</v>
      </c>
    </row>
    <row r="37" spans="1:11" s="10" customFormat="1" ht="47.25" x14ac:dyDescent="0.25">
      <c r="A37" s="118" t="s">
        <v>43</v>
      </c>
      <c r="B37" s="12" t="s">
        <v>200</v>
      </c>
      <c r="C37" s="126" t="s">
        <v>75</v>
      </c>
      <c r="D37" s="25" t="s">
        <v>198</v>
      </c>
      <c r="E37" s="25"/>
      <c r="F37" s="126"/>
      <c r="G37" s="128" t="s">
        <v>12</v>
      </c>
      <c r="H37" s="14" t="s">
        <v>201</v>
      </c>
      <c r="I37" s="126">
        <v>699</v>
      </c>
      <c r="J37" s="126">
        <v>1.04</v>
      </c>
      <c r="K37" s="15">
        <f t="shared" ref="K37:K59" si="4">F37*E37*I37*J37</f>
        <v>0</v>
      </c>
    </row>
    <row r="38" spans="1:11" s="10" customFormat="1" ht="47.25" x14ac:dyDescent="0.25">
      <c r="A38" s="118" t="s">
        <v>44</v>
      </c>
      <c r="B38" s="12" t="s">
        <v>200</v>
      </c>
      <c r="C38" s="126">
        <v>0.4</v>
      </c>
      <c r="D38" s="25" t="s">
        <v>198</v>
      </c>
      <c r="E38" s="25"/>
      <c r="F38" s="126"/>
      <c r="G38" s="128" t="s">
        <v>12</v>
      </c>
      <c r="H38" s="14" t="s">
        <v>201</v>
      </c>
      <c r="I38" s="126">
        <v>517</v>
      </c>
      <c r="J38" s="126">
        <v>1.04</v>
      </c>
      <c r="K38" s="15">
        <f t="shared" si="4"/>
        <v>0</v>
      </c>
    </row>
    <row r="39" spans="1:11" s="10" customFormat="1" ht="47.25" x14ac:dyDescent="0.25">
      <c r="A39" s="118" t="s">
        <v>253</v>
      </c>
      <c r="B39" s="12" t="s">
        <v>200</v>
      </c>
      <c r="C39" s="126" t="s">
        <v>75</v>
      </c>
      <c r="D39" s="25" t="s">
        <v>199</v>
      </c>
      <c r="E39" s="25"/>
      <c r="F39" s="126"/>
      <c r="G39" s="128" t="s">
        <v>12</v>
      </c>
      <c r="H39" s="14" t="s">
        <v>201</v>
      </c>
      <c r="I39" s="126">
        <v>784</v>
      </c>
      <c r="J39" s="126">
        <v>1.04</v>
      </c>
      <c r="K39" s="15">
        <f t="shared" si="4"/>
        <v>0</v>
      </c>
    </row>
    <row r="40" spans="1:11" s="10" customFormat="1" ht="47.25" x14ac:dyDescent="0.25">
      <c r="A40" s="118" t="s">
        <v>254</v>
      </c>
      <c r="B40" s="12" t="s">
        <v>200</v>
      </c>
      <c r="C40" s="126">
        <v>0.4</v>
      </c>
      <c r="D40" s="25" t="s">
        <v>199</v>
      </c>
      <c r="E40" s="25"/>
      <c r="F40" s="126"/>
      <c r="G40" s="128" t="s">
        <v>12</v>
      </c>
      <c r="H40" s="14" t="s">
        <v>201</v>
      </c>
      <c r="I40" s="126">
        <v>602</v>
      </c>
      <c r="J40" s="126">
        <v>1.04</v>
      </c>
      <c r="K40" s="15">
        <f t="shared" si="4"/>
        <v>0</v>
      </c>
    </row>
    <row r="41" spans="1:11" s="10" customFormat="1" ht="31.5" x14ac:dyDescent="0.25">
      <c r="A41" s="118" t="s">
        <v>255</v>
      </c>
      <c r="B41" s="12" t="s">
        <v>202</v>
      </c>
      <c r="C41" s="126" t="s">
        <v>203</v>
      </c>
      <c r="D41" s="25" t="s">
        <v>204</v>
      </c>
      <c r="E41" s="25"/>
      <c r="F41" s="126"/>
      <c r="G41" s="128" t="s">
        <v>12</v>
      </c>
      <c r="H41" s="14" t="s">
        <v>207</v>
      </c>
      <c r="I41" s="126">
        <v>341</v>
      </c>
      <c r="J41" s="126">
        <v>1.04</v>
      </c>
      <c r="K41" s="15">
        <f t="shared" si="4"/>
        <v>0</v>
      </c>
    </row>
    <row r="42" spans="1:11" s="10" customFormat="1" ht="31.5" x14ac:dyDescent="0.25">
      <c r="A42" s="118" t="s">
        <v>256</v>
      </c>
      <c r="B42" s="12" t="s">
        <v>202</v>
      </c>
      <c r="C42" s="126" t="s">
        <v>203</v>
      </c>
      <c r="D42" s="25" t="s">
        <v>205</v>
      </c>
      <c r="E42" s="25"/>
      <c r="F42" s="126"/>
      <c r="G42" s="128" t="s">
        <v>12</v>
      </c>
      <c r="H42" s="14" t="s">
        <v>207</v>
      </c>
      <c r="I42" s="126">
        <v>431</v>
      </c>
      <c r="J42" s="126">
        <v>1.04</v>
      </c>
      <c r="K42" s="15">
        <f t="shared" si="4"/>
        <v>0</v>
      </c>
    </row>
    <row r="43" spans="1:11" s="10" customFormat="1" ht="31.5" x14ac:dyDescent="0.25">
      <c r="A43" s="118" t="s">
        <v>257</v>
      </c>
      <c r="B43" s="12" t="s">
        <v>202</v>
      </c>
      <c r="C43" s="126" t="s">
        <v>203</v>
      </c>
      <c r="D43" s="25" t="s">
        <v>206</v>
      </c>
      <c r="E43" s="25"/>
      <c r="F43" s="126"/>
      <c r="G43" s="128" t="s">
        <v>12</v>
      </c>
      <c r="H43" s="14" t="s">
        <v>207</v>
      </c>
      <c r="I43" s="126">
        <v>503</v>
      </c>
      <c r="J43" s="126">
        <v>1.04</v>
      </c>
      <c r="K43" s="15">
        <f t="shared" si="4"/>
        <v>0</v>
      </c>
    </row>
    <row r="44" spans="1:11" s="10" customFormat="1" ht="78.75" x14ac:dyDescent="0.25">
      <c r="A44" s="118" t="s">
        <v>258</v>
      </c>
      <c r="B44" s="12" t="s">
        <v>208</v>
      </c>
      <c r="C44" s="126" t="s">
        <v>203</v>
      </c>
      <c r="D44" s="25" t="s">
        <v>209</v>
      </c>
      <c r="E44" s="25"/>
      <c r="F44" s="126"/>
      <c r="G44" s="128" t="s">
        <v>12</v>
      </c>
      <c r="H44" s="14" t="s">
        <v>222</v>
      </c>
      <c r="I44" s="126">
        <v>391</v>
      </c>
      <c r="J44" s="126">
        <v>1.04</v>
      </c>
      <c r="K44" s="15">
        <f t="shared" si="4"/>
        <v>0</v>
      </c>
    </row>
    <row r="45" spans="1:11" s="10" customFormat="1" ht="78.75" x14ac:dyDescent="0.25">
      <c r="A45" s="118" t="s">
        <v>259</v>
      </c>
      <c r="B45" s="12" t="s">
        <v>208</v>
      </c>
      <c r="C45" s="126" t="s">
        <v>203</v>
      </c>
      <c r="D45" s="25" t="s">
        <v>210</v>
      </c>
      <c r="E45" s="25"/>
      <c r="F45" s="126"/>
      <c r="G45" s="128" t="s">
        <v>12</v>
      </c>
      <c r="H45" s="14" t="s">
        <v>222</v>
      </c>
      <c r="I45" s="126">
        <v>400</v>
      </c>
      <c r="J45" s="126">
        <v>1.04</v>
      </c>
      <c r="K45" s="15">
        <f t="shared" si="4"/>
        <v>0</v>
      </c>
    </row>
    <row r="46" spans="1:11" s="10" customFormat="1" ht="78.75" x14ac:dyDescent="0.25">
      <c r="A46" s="118" t="s">
        <v>260</v>
      </c>
      <c r="B46" s="12" t="s">
        <v>208</v>
      </c>
      <c r="C46" s="126" t="s">
        <v>203</v>
      </c>
      <c r="D46" s="25" t="s">
        <v>211</v>
      </c>
      <c r="E46" s="25"/>
      <c r="F46" s="126"/>
      <c r="G46" s="128" t="s">
        <v>12</v>
      </c>
      <c r="H46" s="14" t="s">
        <v>222</v>
      </c>
      <c r="I46" s="126">
        <v>413</v>
      </c>
      <c r="J46" s="126">
        <v>1.04</v>
      </c>
      <c r="K46" s="15">
        <f t="shared" si="4"/>
        <v>0</v>
      </c>
    </row>
    <row r="47" spans="1:11" s="10" customFormat="1" ht="78.75" x14ac:dyDescent="0.25">
      <c r="A47" s="118" t="s">
        <v>261</v>
      </c>
      <c r="B47" s="12" t="s">
        <v>208</v>
      </c>
      <c r="C47" s="126" t="s">
        <v>203</v>
      </c>
      <c r="D47" s="25" t="s">
        <v>212</v>
      </c>
      <c r="E47" s="25"/>
      <c r="F47" s="126"/>
      <c r="G47" s="128" t="s">
        <v>12</v>
      </c>
      <c r="H47" s="14" t="s">
        <v>222</v>
      </c>
      <c r="I47" s="126">
        <v>431</v>
      </c>
      <c r="J47" s="126">
        <v>1.04</v>
      </c>
      <c r="K47" s="15">
        <f t="shared" si="4"/>
        <v>0</v>
      </c>
    </row>
    <row r="48" spans="1:11" s="10" customFormat="1" ht="78.75" x14ac:dyDescent="0.25">
      <c r="A48" s="118" t="s">
        <v>262</v>
      </c>
      <c r="B48" s="12" t="s">
        <v>208</v>
      </c>
      <c r="C48" s="126" t="s">
        <v>203</v>
      </c>
      <c r="D48" s="25" t="s">
        <v>213</v>
      </c>
      <c r="E48" s="25"/>
      <c r="F48" s="126"/>
      <c r="G48" s="128" t="s">
        <v>12</v>
      </c>
      <c r="H48" s="14" t="s">
        <v>222</v>
      </c>
      <c r="I48" s="126">
        <v>449</v>
      </c>
      <c r="J48" s="126">
        <v>1.04</v>
      </c>
      <c r="K48" s="15">
        <f t="shared" si="4"/>
        <v>0</v>
      </c>
    </row>
    <row r="49" spans="1:11" s="10" customFormat="1" ht="78.75" x14ac:dyDescent="0.25">
      <c r="A49" s="118" t="s">
        <v>263</v>
      </c>
      <c r="B49" s="12" t="s">
        <v>208</v>
      </c>
      <c r="C49" s="126" t="s">
        <v>203</v>
      </c>
      <c r="D49" s="25" t="s">
        <v>214</v>
      </c>
      <c r="E49" s="25"/>
      <c r="F49" s="126"/>
      <c r="G49" s="128" t="s">
        <v>12</v>
      </c>
      <c r="H49" s="14" t="s">
        <v>222</v>
      </c>
      <c r="I49" s="126">
        <v>146</v>
      </c>
      <c r="J49" s="126">
        <v>1.04</v>
      </c>
      <c r="K49" s="15">
        <f t="shared" si="4"/>
        <v>0</v>
      </c>
    </row>
    <row r="50" spans="1:11" s="10" customFormat="1" ht="78.75" x14ac:dyDescent="0.25">
      <c r="A50" s="118" t="s">
        <v>264</v>
      </c>
      <c r="B50" s="12" t="s">
        <v>208</v>
      </c>
      <c r="C50" s="126" t="s">
        <v>203</v>
      </c>
      <c r="D50" s="25" t="s">
        <v>215</v>
      </c>
      <c r="E50" s="25"/>
      <c r="F50" s="126"/>
      <c r="G50" s="128" t="s">
        <v>12</v>
      </c>
      <c r="H50" s="14" t="s">
        <v>222</v>
      </c>
      <c r="I50" s="126">
        <v>175</v>
      </c>
      <c r="J50" s="126">
        <v>1.04</v>
      </c>
      <c r="K50" s="15">
        <f t="shared" si="4"/>
        <v>0</v>
      </c>
    </row>
    <row r="51" spans="1:11" s="10" customFormat="1" ht="78.75" x14ac:dyDescent="0.25">
      <c r="A51" s="118" t="s">
        <v>265</v>
      </c>
      <c r="B51" s="12" t="s">
        <v>208</v>
      </c>
      <c r="C51" s="126" t="s">
        <v>203</v>
      </c>
      <c r="D51" s="25" t="s">
        <v>216</v>
      </c>
      <c r="E51" s="25"/>
      <c r="F51" s="126"/>
      <c r="G51" s="128" t="s">
        <v>12</v>
      </c>
      <c r="H51" s="14" t="s">
        <v>222</v>
      </c>
      <c r="I51" s="126">
        <v>207</v>
      </c>
      <c r="J51" s="126">
        <v>1.04</v>
      </c>
      <c r="K51" s="15">
        <f t="shared" si="4"/>
        <v>0</v>
      </c>
    </row>
    <row r="52" spans="1:11" s="10" customFormat="1" ht="78.75" x14ac:dyDescent="0.25">
      <c r="A52" s="118" t="s">
        <v>266</v>
      </c>
      <c r="B52" s="12" t="s">
        <v>208</v>
      </c>
      <c r="C52" s="126" t="s">
        <v>203</v>
      </c>
      <c r="D52" s="25" t="s">
        <v>217</v>
      </c>
      <c r="E52" s="25"/>
      <c r="F52" s="126"/>
      <c r="G52" s="128" t="s">
        <v>12</v>
      </c>
      <c r="H52" s="14" t="s">
        <v>222</v>
      </c>
      <c r="I52" s="126">
        <v>206</v>
      </c>
      <c r="J52" s="126">
        <v>1.04</v>
      </c>
      <c r="K52" s="15">
        <f t="shared" si="4"/>
        <v>0</v>
      </c>
    </row>
    <row r="53" spans="1:11" s="10" customFormat="1" ht="78.75" x14ac:dyDescent="0.25">
      <c r="A53" s="118" t="s">
        <v>267</v>
      </c>
      <c r="B53" s="12" t="s">
        <v>208</v>
      </c>
      <c r="C53" s="126" t="s">
        <v>203</v>
      </c>
      <c r="D53" s="25" t="s">
        <v>218</v>
      </c>
      <c r="E53" s="25"/>
      <c r="F53" s="126"/>
      <c r="G53" s="128" t="s">
        <v>12</v>
      </c>
      <c r="H53" s="14" t="s">
        <v>222</v>
      </c>
      <c r="I53" s="126">
        <v>225</v>
      </c>
      <c r="J53" s="126">
        <v>1.04</v>
      </c>
      <c r="K53" s="15">
        <f t="shared" si="4"/>
        <v>0</v>
      </c>
    </row>
    <row r="54" spans="1:11" s="10" customFormat="1" ht="78.75" x14ac:dyDescent="0.25">
      <c r="A54" s="118" t="s">
        <v>268</v>
      </c>
      <c r="B54" s="12" t="s">
        <v>208</v>
      </c>
      <c r="C54" s="126" t="s">
        <v>203</v>
      </c>
      <c r="D54" s="25" t="s">
        <v>219</v>
      </c>
      <c r="E54" s="25"/>
      <c r="F54" s="126"/>
      <c r="G54" s="128" t="s">
        <v>12</v>
      </c>
      <c r="H54" s="14" t="s">
        <v>222</v>
      </c>
      <c r="I54" s="126">
        <v>261</v>
      </c>
      <c r="J54" s="126">
        <v>1.04</v>
      </c>
      <c r="K54" s="15">
        <f t="shared" si="4"/>
        <v>0</v>
      </c>
    </row>
    <row r="55" spans="1:11" s="10" customFormat="1" ht="78.75" x14ac:dyDescent="0.25">
      <c r="A55" s="118" t="s">
        <v>269</v>
      </c>
      <c r="B55" s="12" t="s">
        <v>208</v>
      </c>
      <c r="C55" s="126" t="s">
        <v>203</v>
      </c>
      <c r="D55" s="25" t="s">
        <v>220</v>
      </c>
      <c r="E55" s="25"/>
      <c r="F55" s="126"/>
      <c r="G55" s="128" t="s">
        <v>12</v>
      </c>
      <c r="H55" s="14" t="s">
        <v>222</v>
      </c>
      <c r="I55" s="126">
        <v>358</v>
      </c>
      <c r="J55" s="126">
        <v>1.04</v>
      </c>
      <c r="K55" s="15">
        <f t="shared" si="4"/>
        <v>0</v>
      </c>
    </row>
    <row r="56" spans="1:11" s="10" customFormat="1" ht="78.75" x14ac:dyDescent="0.25">
      <c r="A56" s="118" t="s">
        <v>270</v>
      </c>
      <c r="B56" s="12" t="s">
        <v>208</v>
      </c>
      <c r="C56" s="126" t="s">
        <v>203</v>
      </c>
      <c r="D56" s="25" t="s">
        <v>221</v>
      </c>
      <c r="E56" s="25"/>
      <c r="F56" s="126"/>
      <c r="G56" s="128" t="s">
        <v>12</v>
      </c>
      <c r="H56" s="14" t="s">
        <v>222</v>
      </c>
      <c r="I56" s="126">
        <v>407</v>
      </c>
      <c r="J56" s="126">
        <v>1.04</v>
      </c>
      <c r="K56" s="15">
        <f t="shared" si="4"/>
        <v>0</v>
      </c>
    </row>
    <row r="57" spans="1:11" s="10" customFormat="1" ht="47.25" x14ac:dyDescent="0.25">
      <c r="A57" s="118" t="s">
        <v>271</v>
      </c>
      <c r="B57" s="12" t="s">
        <v>229</v>
      </c>
      <c r="C57" s="131" t="s">
        <v>203</v>
      </c>
      <c r="D57" s="25" t="s">
        <v>230</v>
      </c>
      <c r="E57" s="25"/>
      <c r="F57" s="131"/>
      <c r="G57" s="134" t="s">
        <v>10</v>
      </c>
      <c r="H57" s="14" t="s">
        <v>234</v>
      </c>
      <c r="I57" s="131">
        <v>2.2000000000000002</v>
      </c>
      <c r="J57" s="131">
        <v>1.04</v>
      </c>
      <c r="K57" s="15">
        <f t="shared" si="4"/>
        <v>0</v>
      </c>
    </row>
    <row r="58" spans="1:11" s="10" customFormat="1" ht="47.25" x14ac:dyDescent="0.25">
      <c r="A58" s="118" t="s">
        <v>272</v>
      </c>
      <c r="B58" s="12" t="s">
        <v>229</v>
      </c>
      <c r="C58" s="131">
        <v>0.4</v>
      </c>
      <c r="D58" s="25" t="s">
        <v>231</v>
      </c>
      <c r="E58" s="25"/>
      <c r="F58" s="131"/>
      <c r="G58" s="134" t="s">
        <v>233</v>
      </c>
      <c r="H58" s="14" t="s">
        <v>234</v>
      </c>
      <c r="I58" s="131">
        <v>2.5</v>
      </c>
      <c r="J58" s="131">
        <v>1.04</v>
      </c>
      <c r="K58" s="15">
        <f t="shared" si="4"/>
        <v>0</v>
      </c>
    </row>
    <row r="59" spans="1:11" s="10" customFormat="1" ht="47.25" x14ac:dyDescent="0.25">
      <c r="A59" s="118" t="s">
        <v>273</v>
      </c>
      <c r="B59" s="12" t="s">
        <v>229</v>
      </c>
      <c r="C59" s="131" t="s">
        <v>75</v>
      </c>
      <c r="D59" s="25" t="s">
        <v>232</v>
      </c>
      <c r="E59" s="25"/>
      <c r="F59" s="131"/>
      <c r="G59" s="134" t="s">
        <v>233</v>
      </c>
      <c r="H59" s="14" t="s">
        <v>234</v>
      </c>
      <c r="I59" s="131">
        <v>5.5</v>
      </c>
      <c r="J59" s="131">
        <v>1.04</v>
      </c>
      <c r="K59" s="15">
        <f t="shared" si="4"/>
        <v>0</v>
      </c>
    </row>
    <row r="60" spans="1:11" s="16" customFormat="1" ht="30" customHeight="1" x14ac:dyDescent="0.25">
      <c r="A60" s="49" t="s">
        <v>72</v>
      </c>
      <c r="B60" s="13" t="s">
        <v>4</v>
      </c>
      <c r="C60" s="126" t="s">
        <v>52</v>
      </c>
      <c r="D60" s="126" t="s">
        <v>52</v>
      </c>
      <c r="E60" s="126" t="s">
        <v>52</v>
      </c>
      <c r="F60" s="126" t="s">
        <v>52</v>
      </c>
      <c r="G60" s="126" t="s">
        <v>52</v>
      </c>
      <c r="H60" s="126" t="s">
        <v>52</v>
      </c>
      <c r="I60" s="126" t="s">
        <v>52</v>
      </c>
      <c r="J60" s="126" t="s">
        <v>52</v>
      </c>
      <c r="K60" s="126" t="s">
        <v>52</v>
      </c>
    </row>
    <row r="61" spans="1:11" s="16" customFormat="1" ht="30" customHeight="1" x14ac:dyDescent="0.25">
      <c r="A61" s="49" t="s">
        <v>51</v>
      </c>
      <c r="B61" s="12" t="s">
        <v>235</v>
      </c>
      <c r="C61" s="118" t="s">
        <v>52</v>
      </c>
      <c r="D61" s="126" t="s">
        <v>182</v>
      </c>
      <c r="E61" s="126" t="s">
        <v>52</v>
      </c>
      <c r="F61" s="126"/>
      <c r="G61" s="126" t="s">
        <v>189</v>
      </c>
      <c r="H61" s="14" t="s">
        <v>181</v>
      </c>
      <c r="I61" s="3">
        <v>3</v>
      </c>
      <c r="J61" s="3">
        <v>1</v>
      </c>
      <c r="K61" s="15">
        <f>F61*I61</f>
        <v>0</v>
      </c>
    </row>
    <row r="62" spans="1:11" s="16" customFormat="1" ht="30" customHeight="1" x14ac:dyDescent="0.25">
      <c r="A62" s="49" t="s">
        <v>190</v>
      </c>
      <c r="B62" s="12" t="s">
        <v>235</v>
      </c>
      <c r="C62" s="118" t="s">
        <v>52</v>
      </c>
      <c r="D62" s="126" t="s">
        <v>183</v>
      </c>
      <c r="E62" s="126" t="s">
        <v>52</v>
      </c>
      <c r="F62" s="126"/>
      <c r="G62" s="126" t="s">
        <v>189</v>
      </c>
      <c r="H62" s="14" t="s">
        <v>181</v>
      </c>
      <c r="I62" s="3">
        <v>5</v>
      </c>
      <c r="J62" s="3">
        <v>1</v>
      </c>
      <c r="K62" s="15">
        <f t="shared" ref="K62:K64" si="5">F62*I62</f>
        <v>0</v>
      </c>
    </row>
    <row r="63" spans="1:11" s="16" customFormat="1" ht="30" customHeight="1" x14ac:dyDescent="0.25">
      <c r="A63" s="49" t="s">
        <v>274</v>
      </c>
      <c r="B63" s="12" t="s">
        <v>235</v>
      </c>
      <c r="C63" s="118" t="s">
        <v>52</v>
      </c>
      <c r="D63" s="126" t="s">
        <v>184</v>
      </c>
      <c r="E63" s="126" t="s">
        <v>52</v>
      </c>
      <c r="F63" s="126"/>
      <c r="G63" s="126" t="s">
        <v>189</v>
      </c>
      <c r="H63" s="14" t="s">
        <v>181</v>
      </c>
      <c r="I63" s="3">
        <v>10</v>
      </c>
      <c r="J63" s="3">
        <v>1</v>
      </c>
      <c r="K63" s="15">
        <f t="shared" si="5"/>
        <v>0</v>
      </c>
    </row>
    <row r="64" spans="1:11" s="16" customFormat="1" ht="30" customHeight="1" x14ac:dyDescent="0.25">
      <c r="A64" s="49" t="s">
        <v>275</v>
      </c>
      <c r="B64" s="12" t="s">
        <v>235</v>
      </c>
      <c r="C64" s="118" t="s">
        <v>52</v>
      </c>
      <c r="D64" s="126" t="s">
        <v>185</v>
      </c>
      <c r="E64" s="126" t="s">
        <v>52</v>
      </c>
      <c r="F64" s="126"/>
      <c r="G64" s="126" t="s">
        <v>189</v>
      </c>
      <c r="H64" s="14" t="s">
        <v>181</v>
      </c>
      <c r="I64" s="3">
        <v>40</v>
      </c>
      <c r="J64" s="3">
        <v>1</v>
      </c>
      <c r="K64" s="15">
        <f t="shared" si="5"/>
        <v>0</v>
      </c>
    </row>
    <row r="65" spans="1:11" s="10" customFormat="1" ht="31.5" x14ac:dyDescent="0.25">
      <c r="A65" s="118" t="s">
        <v>276</v>
      </c>
      <c r="B65" s="12" t="s">
        <v>235</v>
      </c>
      <c r="C65" s="116" t="s">
        <v>52</v>
      </c>
      <c r="D65" s="25" t="s">
        <v>186</v>
      </c>
      <c r="E65" s="25" t="s">
        <v>52</v>
      </c>
      <c r="F65" s="57"/>
      <c r="G65" s="120" t="s">
        <v>189</v>
      </c>
      <c r="H65" s="14" t="s">
        <v>181</v>
      </c>
      <c r="I65" s="57">
        <v>70</v>
      </c>
      <c r="J65" s="126">
        <v>1</v>
      </c>
      <c r="K65" s="15">
        <f t="shared" ref="K65:K67" si="6">F65*I65</f>
        <v>0</v>
      </c>
    </row>
    <row r="66" spans="1:11" s="10" customFormat="1" ht="31.5" x14ac:dyDescent="0.25">
      <c r="A66" s="118" t="s">
        <v>277</v>
      </c>
      <c r="B66" s="12" t="s">
        <v>235</v>
      </c>
      <c r="C66" s="131" t="s">
        <v>52</v>
      </c>
      <c r="D66" s="25" t="s">
        <v>187</v>
      </c>
      <c r="E66" s="25" t="s">
        <v>52</v>
      </c>
      <c r="F66" s="131"/>
      <c r="G66" s="134" t="s">
        <v>189</v>
      </c>
      <c r="H66" s="14" t="s">
        <v>181</v>
      </c>
      <c r="I66" s="131">
        <v>300</v>
      </c>
      <c r="J66" s="131">
        <v>1</v>
      </c>
      <c r="K66" s="15">
        <f t="shared" ref="K66" si="7">F66*I66</f>
        <v>0</v>
      </c>
    </row>
    <row r="67" spans="1:11" s="10" customFormat="1" ht="31.5" x14ac:dyDescent="0.25">
      <c r="A67" s="118" t="s">
        <v>97</v>
      </c>
      <c r="B67" s="12" t="s">
        <v>235</v>
      </c>
      <c r="C67" s="116" t="s">
        <v>52</v>
      </c>
      <c r="D67" s="25" t="s">
        <v>188</v>
      </c>
      <c r="E67" s="25" t="s">
        <v>52</v>
      </c>
      <c r="F67" s="116"/>
      <c r="G67" s="120" t="s">
        <v>189</v>
      </c>
      <c r="H67" s="14" t="s">
        <v>181</v>
      </c>
      <c r="I67" s="116">
        <v>500</v>
      </c>
      <c r="J67" s="126">
        <v>1</v>
      </c>
      <c r="K67" s="15">
        <f t="shared" si="6"/>
        <v>0</v>
      </c>
    </row>
    <row r="68" spans="1:11" s="10" customFormat="1" x14ac:dyDescent="0.25">
      <c r="A68" s="56" t="s">
        <v>73</v>
      </c>
      <c r="B68" s="13" t="s">
        <v>13</v>
      </c>
      <c r="C68" s="57" t="s">
        <v>52</v>
      </c>
      <c r="D68" s="57" t="s">
        <v>52</v>
      </c>
      <c r="E68" s="126" t="s">
        <v>52</v>
      </c>
      <c r="F68" s="57" t="s">
        <v>52</v>
      </c>
      <c r="G68" s="57" t="s">
        <v>52</v>
      </c>
      <c r="H68" s="57" t="s">
        <v>52</v>
      </c>
      <c r="I68" s="57" t="s">
        <v>52</v>
      </c>
      <c r="J68" s="126" t="s">
        <v>52</v>
      </c>
      <c r="K68" s="57" t="s">
        <v>52</v>
      </c>
    </row>
    <row r="69" spans="1:11" s="10" customFormat="1" x14ac:dyDescent="0.25">
      <c r="A69" s="56" t="s">
        <v>45</v>
      </c>
      <c r="B69" s="13" t="s">
        <v>13</v>
      </c>
      <c r="C69" s="57">
        <v>0.4</v>
      </c>
      <c r="D69" s="57" t="s">
        <v>237</v>
      </c>
      <c r="E69" s="126" t="s">
        <v>52</v>
      </c>
      <c r="F69" s="57"/>
      <c r="G69" s="26" t="s">
        <v>12</v>
      </c>
      <c r="H69" s="14" t="s">
        <v>236</v>
      </c>
      <c r="I69" s="57">
        <v>160</v>
      </c>
      <c r="J69" s="126">
        <v>1.18</v>
      </c>
      <c r="K69" s="15">
        <f>F69*I69*J69</f>
        <v>0</v>
      </c>
    </row>
    <row r="70" spans="1:11" s="10" customFormat="1" x14ac:dyDescent="0.25">
      <c r="A70" s="56" t="s">
        <v>46</v>
      </c>
      <c r="B70" s="13" t="s">
        <v>13</v>
      </c>
      <c r="C70" s="57">
        <v>0.4</v>
      </c>
      <c r="D70" s="57" t="s">
        <v>238</v>
      </c>
      <c r="E70" s="126" t="s">
        <v>52</v>
      </c>
      <c r="F70" s="57"/>
      <c r="G70" s="26" t="s">
        <v>12</v>
      </c>
      <c r="H70" s="14" t="s">
        <v>236</v>
      </c>
      <c r="I70" s="57">
        <v>186</v>
      </c>
      <c r="J70" s="131">
        <v>1.18</v>
      </c>
      <c r="K70" s="15">
        <f>F70*I70*J70</f>
        <v>0</v>
      </c>
    </row>
    <row r="71" spans="1:11" s="10" customFormat="1" x14ac:dyDescent="0.25">
      <c r="A71" s="118" t="s">
        <v>278</v>
      </c>
      <c r="B71" s="13" t="s">
        <v>13</v>
      </c>
      <c r="C71" s="118" t="s">
        <v>119</v>
      </c>
      <c r="D71" s="131" t="s">
        <v>237</v>
      </c>
      <c r="E71" s="131" t="s">
        <v>52</v>
      </c>
      <c r="F71" s="131"/>
      <c r="G71" s="26" t="s">
        <v>12</v>
      </c>
      <c r="H71" s="14" t="s">
        <v>236</v>
      </c>
      <c r="I71" s="131">
        <v>287</v>
      </c>
      <c r="J71" s="131">
        <v>1.18</v>
      </c>
      <c r="K71" s="15">
        <f>F71*I71*J71</f>
        <v>0</v>
      </c>
    </row>
    <row r="72" spans="1:11" s="10" customFormat="1" x14ac:dyDescent="0.25">
      <c r="A72" s="118" t="s">
        <v>279</v>
      </c>
      <c r="B72" s="13" t="s">
        <v>13</v>
      </c>
      <c r="C72" s="118" t="s">
        <v>119</v>
      </c>
      <c r="D72" s="131" t="s">
        <v>238</v>
      </c>
      <c r="E72" s="131" t="s">
        <v>52</v>
      </c>
      <c r="F72" s="131"/>
      <c r="G72" s="26" t="s">
        <v>12</v>
      </c>
      <c r="H72" s="14" t="s">
        <v>236</v>
      </c>
      <c r="I72" s="131">
        <v>336</v>
      </c>
      <c r="J72" s="131">
        <v>1.18</v>
      </c>
      <c r="K72" s="15">
        <f>F72*I72*J72</f>
        <v>0</v>
      </c>
    </row>
    <row r="73" spans="1:11" s="16" customFormat="1" ht="15" customHeight="1" x14ac:dyDescent="0.25">
      <c r="A73" s="49" t="s">
        <v>1</v>
      </c>
      <c r="B73" s="12" t="s">
        <v>1</v>
      </c>
      <c r="C73" s="57"/>
      <c r="D73" s="57"/>
      <c r="E73" s="126"/>
      <c r="F73" s="57"/>
      <c r="G73" s="57"/>
      <c r="H73" s="14"/>
      <c r="I73" s="17"/>
      <c r="J73" s="17"/>
      <c r="K73" s="15"/>
    </row>
    <row r="74" spans="1:11" s="16" customFormat="1" ht="51" customHeight="1" x14ac:dyDescent="0.25">
      <c r="A74" s="49"/>
      <c r="B74" s="29" t="s">
        <v>56</v>
      </c>
      <c r="C74" s="58" t="s">
        <v>52</v>
      </c>
      <c r="D74" s="58" t="s">
        <v>52</v>
      </c>
      <c r="E74" s="127"/>
      <c r="F74" s="58" t="s">
        <v>52</v>
      </c>
      <c r="G74" s="58" t="s">
        <v>52</v>
      </c>
      <c r="H74" s="58" t="s">
        <v>52</v>
      </c>
      <c r="I74" s="58" t="s">
        <v>52</v>
      </c>
      <c r="J74" s="127"/>
      <c r="K74" s="63">
        <f>SUM(K7:K30,K32:K35,K37:K59,K61:K67,K69:K72)</f>
        <v>0</v>
      </c>
    </row>
    <row r="75" spans="1:11" ht="15.75" customHeight="1" x14ac:dyDescent="0.25">
      <c r="A75" s="50"/>
      <c r="B75" s="23"/>
      <c r="C75" s="22"/>
      <c r="D75" s="22"/>
      <c r="E75" s="22"/>
    </row>
    <row r="76" spans="1:11" s="31" customFormat="1" ht="18.75" customHeight="1" x14ac:dyDescent="0.25">
      <c r="A76" s="186"/>
      <c r="B76" s="186"/>
    </row>
    <row r="77" spans="1:11" s="31" customFormat="1" ht="41.25" customHeight="1" x14ac:dyDescent="0.25">
      <c r="A77" s="186"/>
      <c r="B77" s="186"/>
    </row>
    <row r="78" spans="1:11" s="31" customFormat="1" ht="38.25" customHeight="1" x14ac:dyDescent="0.25">
      <c r="A78" s="186"/>
      <c r="B78" s="186"/>
    </row>
    <row r="79" spans="1:11" s="31" customFormat="1" ht="18.75" customHeight="1" x14ac:dyDescent="0.25">
      <c r="A79" s="182"/>
      <c r="B79" s="182"/>
    </row>
    <row r="80" spans="1:11" s="31" customFormat="1" ht="42" customHeight="1" x14ac:dyDescent="0.25">
      <c r="A80" s="183"/>
      <c r="B80" s="184"/>
    </row>
    <row r="81" spans="1:2" ht="53.25" customHeight="1" x14ac:dyDescent="0.25">
      <c r="A81" s="183"/>
      <c r="B81" s="185"/>
    </row>
    <row r="82" spans="1:2" x14ac:dyDescent="0.25">
      <c r="A82" s="163"/>
      <c r="B82" s="163"/>
    </row>
    <row r="83" spans="1:2" x14ac:dyDescent="0.25">
      <c r="B83" s="60"/>
    </row>
    <row r="87" spans="1:2" x14ac:dyDescent="0.25">
      <c r="B87" s="60"/>
    </row>
  </sheetData>
  <mergeCells count="13">
    <mergeCell ref="A79:B79"/>
    <mergeCell ref="A80:B80"/>
    <mergeCell ref="A81:B81"/>
    <mergeCell ref="A82:B82"/>
    <mergeCell ref="A76:B76"/>
    <mergeCell ref="A77:B77"/>
    <mergeCell ref="A78:B78"/>
    <mergeCell ref="C3:G3"/>
    <mergeCell ref="H3:K3"/>
    <mergeCell ref="A1:K1"/>
    <mergeCell ref="C2:K2"/>
    <mergeCell ref="B2:B4"/>
    <mergeCell ref="A2:A4"/>
  </mergeCells>
  <pageMargins left="0.47244094488188981" right="0.19685039370078741" top="0.19685039370078741" bottom="0.19685039370078741" header="0.19685039370078741" footer="0.19685039370078741"/>
  <pageSetup paperSize="9" scale="49" fitToHeight="0" orientation="portrait" r:id="rId1"/>
  <rowBreaks count="1" manualBreakCount="1">
    <brk id="74" max="1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5"/>
  <sheetViews>
    <sheetView view="pageBreakPreview" zoomScale="75" zoomScaleNormal="70" zoomScaleSheetLayoutView="75" workbookViewId="0">
      <pane ySplit="5" topLeftCell="A6" activePane="bottomLeft" state="frozen"/>
      <selection activeCell="D1" sqref="D1"/>
      <selection pane="bottomLeft" activeCell="F52" sqref="F52"/>
    </sheetView>
  </sheetViews>
  <sheetFormatPr defaultColWidth="9" defaultRowHeight="15.75" x14ac:dyDescent="0.25"/>
  <cols>
    <col min="1" max="1" width="7.625" style="47" customWidth="1"/>
    <col min="2" max="2" width="26.375" style="4" customWidth="1"/>
    <col min="3" max="3" width="14" style="6" customWidth="1"/>
    <col min="4" max="4" width="22.375" style="6" customWidth="1"/>
    <col min="5" max="5" width="15.25" style="6" customWidth="1"/>
    <col min="6" max="6" width="13.5" style="6" customWidth="1"/>
    <col min="7" max="7" width="11.5" style="6" customWidth="1"/>
    <col min="8" max="8" width="13.875" style="6" customWidth="1"/>
    <col min="9" max="10" width="16.75" style="6" customWidth="1"/>
    <col min="11" max="11" width="15.125" style="6" customWidth="1"/>
    <col min="12" max="12" width="9" style="6"/>
    <col min="13" max="13" width="11.875" style="6" bestFit="1" customWidth="1"/>
    <col min="14" max="16384" width="9" style="6"/>
  </cols>
  <sheetData>
    <row r="1" spans="1:11" ht="15.75" customHeight="1" x14ac:dyDescent="0.25">
      <c r="A1" s="50"/>
      <c r="B1" s="23"/>
      <c r="C1" s="22"/>
      <c r="D1" s="22"/>
      <c r="E1" s="22"/>
    </row>
    <row r="2" spans="1:11" ht="15.75" customHeight="1" x14ac:dyDescent="0.25">
      <c r="A2" s="154" t="s">
        <v>350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</row>
    <row r="3" spans="1:11" ht="15.75" customHeight="1" x14ac:dyDescent="0.25">
      <c r="A3" s="155" t="s">
        <v>0</v>
      </c>
      <c r="B3" s="158" t="s">
        <v>2</v>
      </c>
      <c r="C3" s="161" t="s">
        <v>18</v>
      </c>
      <c r="D3" s="161"/>
      <c r="E3" s="161"/>
      <c r="F3" s="161"/>
      <c r="G3" s="161"/>
      <c r="H3" s="161"/>
      <c r="I3" s="161"/>
      <c r="J3" s="161"/>
      <c r="K3" s="161"/>
    </row>
    <row r="4" spans="1:11" ht="33.75" customHeight="1" x14ac:dyDescent="0.25">
      <c r="A4" s="156"/>
      <c r="B4" s="159"/>
      <c r="C4" s="162" t="s">
        <v>8</v>
      </c>
      <c r="D4" s="162"/>
      <c r="E4" s="162"/>
      <c r="F4" s="162"/>
      <c r="G4" s="162"/>
      <c r="H4" s="162" t="s">
        <v>53</v>
      </c>
      <c r="I4" s="181"/>
      <c r="J4" s="181"/>
      <c r="K4" s="181"/>
    </row>
    <row r="5" spans="1:11" s="8" customFormat="1" ht="63" x14ac:dyDescent="0.25">
      <c r="A5" s="157"/>
      <c r="B5" s="160"/>
      <c r="C5" s="57" t="s">
        <v>14</v>
      </c>
      <c r="D5" s="57" t="s">
        <v>6</v>
      </c>
      <c r="E5" s="124" t="s">
        <v>136</v>
      </c>
      <c r="F5" s="57" t="s">
        <v>49</v>
      </c>
      <c r="G5" s="57" t="s">
        <v>7</v>
      </c>
      <c r="H5" s="57" t="s">
        <v>9</v>
      </c>
      <c r="I5" s="57" t="s">
        <v>133</v>
      </c>
      <c r="J5" s="124" t="s">
        <v>134</v>
      </c>
      <c r="K5" s="11" t="s">
        <v>19</v>
      </c>
    </row>
    <row r="6" spans="1:11" s="10" customFormat="1" x14ac:dyDescent="0.25">
      <c r="A6" s="48">
        <v>1</v>
      </c>
      <c r="B6" s="57">
        <v>2</v>
      </c>
      <c r="C6" s="135">
        <v>3</v>
      </c>
      <c r="D6" s="136">
        <v>4</v>
      </c>
      <c r="E6" s="135">
        <v>5</v>
      </c>
      <c r="F6" s="136">
        <v>6</v>
      </c>
      <c r="G6" s="135">
        <v>7</v>
      </c>
      <c r="H6" s="136">
        <v>8</v>
      </c>
      <c r="I6" s="135">
        <v>9</v>
      </c>
      <c r="J6" s="136">
        <v>10</v>
      </c>
      <c r="K6" s="135">
        <v>11</v>
      </c>
    </row>
    <row r="7" spans="1:11" s="10" customFormat="1" ht="58.5" customHeight="1" x14ac:dyDescent="0.25">
      <c r="A7" s="49">
        <v>1</v>
      </c>
      <c r="B7" s="13" t="s">
        <v>135</v>
      </c>
      <c r="C7" s="124" t="s">
        <v>52</v>
      </c>
      <c r="D7" s="124" t="s">
        <v>52</v>
      </c>
      <c r="E7" s="124" t="s">
        <v>52</v>
      </c>
      <c r="F7" s="124" t="s">
        <v>52</v>
      </c>
      <c r="G7" s="124" t="s">
        <v>52</v>
      </c>
      <c r="H7" s="124" t="s">
        <v>52</v>
      </c>
      <c r="I7" s="124" t="s">
        <v>52</v>
      </c>
      <c r="J7" s="124" t="s">
        <v>52</v>
      </c>
      <c r="K7" s="124" t="s">
        <v>52</v>
      </c>
    </row>
    <row r="8" spans="1:11" s="10" customFormat="1" ht="47.25" x14ac:dyDescent="0.25">
      <c r="A8" s="49" t="s">
        <v>39</v>
      </c>
      <c r="B8" s="13" t="s">
        <v>121</v>
      </c>
      <c r="C8" s="124">
        <v>0.4</v>
      </c>
      <c r="D8" s="25" t="s">
        <v>137</v>
      </c>
      <c r="E8" s="25">
        <v>1</v>
      </c>
      <c r="F8" s="124"/>
      <c r="G8" s="125" t="s">
        <v>3</v>
      </c>
      <c r="H8" s="14" t="s">
        <v>15</v>
      </c>
      <c r="I8" s="124">
        <v>254</v>
      </c>
      <c r="J8" s="124">
        <v>1.08</v>
      </c>
      <c r="K8" s="15">
        <f>F8*I8*J8*E8</f>
        <v>0</v>
      </c>
    </row>
    <row r="9" spans="1:11" s="55" customFormat="1" ht="47.25" x14ac:dyDescent="0.25">
      <c r="A9" s="49" t="s">
        <v>40</v>
      </c>
      <c r="B9" s="13" t="s">
        <v>38</v>
      </c>
      <c r="C9" s="124">
        <v>0.4</v>
      </c>
      <c r="D9" s="25" t="s">
        <v>138</v>
      </c>
      <c r="E9" s="25">
        <v>1</v>
      </c>
      <c r="F9" s="124"/>
      <c r="G9" s="125" t="s">
        <v>3</v>
      </c>
      <c r="H9" s="14" t="s">
        <v>15</v>
      </c>
      <c r="I9" s="124">
        <v>304</v>
      </c>
      <c r="J9" s="124">
        <v>1.08</v>
      </c>
      <c r="K9" s="15">
        <f t="shared" ref="K9:K35" si="0">F9*I9*J9*E9</f>
        <v>0</v>
      </c>
    </row>
    <row r="10" spans="1:11" s="55" customFormat="1" ht="47.25" x14ac:dyDescent="0.25">
      <c r="A10" s="49" t="s">
        <v>69</v>
      </c>
      <c r="B10" s="13" t="s">
        <v>122</v>
      </c>
      <c r="C10" s="137">
        <v>0.4</v>
      </c>
      <c r="D10" s="25" t="s">
        <v>138</v>
      </c>
      <c r="E10" s="25">
        <v>2</v>
      </c>
      <c r="F10" s="137"/>
      <c r="G10" s="138" t="s">
        <v>3</v>
      </c>
      <c r="H10" s="14" t="s">
        <v>15</v>
      </c>
      <c r="I10" s="137">
        <v>304</v>
      </c>
      <c r="J10" s="137">
        <v>1.08</v>
      </c>
      <c r="K10" s="15">
        <f t="shared" ref="K10" si="1">F10*I10*J10*E10</f>
        <v>0</v>
      </c>
    </row>
    <row r="11" spans="1:11" s="55" customFormat="1" ht="47.25" x14ac:dyDescent="0.25">
      <c r="A11" s="49" t="s">
        <v>97</v>
      </c>
      <c r="B11" s="13" t="s">
        <v>130</v>
      </c>
      <c r="C11" s="124">
        <v>0.4</v>
      </c>
      <c r="D11" s="25" t="s">
        <v>139</v>
      </c>
      <c r="E11" s="25">
        <v>1</v>
      </c>
      <c r="F11" s="124"/>
      <c r="G11" s="125" t="s">
        <v>3</v>
      </c>
      <c r="H11" s="14" t="s">
        <v>15</v>
      </c>
      <c r="I11" s="124">
        <v>340</v>
      </c>
      <c r="J11" s="124">
        <v>1.08</v>
      </c>
      <c r="K11" s="15">
        <f t="shared" si="0"/>
        <v>0</v>
      </c>
    </row>
    <row r="12" spans="1:11" s="55" customFormat="1" ht="47.25" x14ac:dyDescent="0.25">
      <c r="A12" s="49" t="s">
        <v>99</v>
      </c>
      <c r="B12" s="13" t="s">
        <v>131</v>
      </c>
      <c r="C12" s="124">
        <v>0.4</v>
      </c>
      <c r="D12" s="25" t="s">
        <v>140</v>
      </c>
      <c r="E12" s="25">
        <v>1</v>
      </c>
      <c r="F12" s="124"/>
      <c r="G12" s="125" t="s">
        <v>3</v>
      </c>
      <c r="H12" s="14" t="s">
        <v>15</v>
      </c>
      <c r="I12" s="124">
        <v>398</v>
      </c>
      <c r="J12" s="124">
        <v>1.08</v>
      </c>
      <c r="K12" s="15">
        <f t="shared" si="0"/>
        <v>0</v>
      </c>
    </row>
    <row r="13" spans="1:11" s="55" customFormat="1" ht="47.25" x14ac:dyDescent="0.25">
      <c r="A13" s="49" t="s">
        <v>100</v>
      </c>
      <c r="B13" s="13" t="s">
        <v>132</v>
      </c>
      <c r="C13" s="146">
        <v>0.4</v>
      </c>
      <c r="D13" s="25" t="s">
        <v>140</v>
      </c>
      <c r="E13" s="25">
        <v>2</v>
      </c>
      <c r="F13" s="146"/>
      <c r="G13" s="147" t="s">
        <v>3</v>
      </c>
      <c r="H13" s="14" t="s">
        <v>15</v>
      </c>
      <c r="I13" s="146">
        <v>398</v>
      </c>
      <c r="J13" s="146">
        <v>1.08</v>
      </c>
      <c r="K13" s="15">
        <f t="shared" ref="K13" si="2">F13*I13*J13*E13</f>
        <v>0</v>
      </c>
    </row>
    <row r="14" spans="1:11" s="55" customFormat="1" ht="47.25" x14ac:dyDescent="0.25">
      <c r="A14" s="49" t="s">
        <v>101</v>
      </c>
      <c r="B14" s="13" t="s">
        <v>123</v>
      </c>
      <c r="C14" s="124">
        <v>0.4</v>
      </c>
      <c r="D14" s="25" t="s">
        <v>141</v>
      </c>
      <c r="E14" s="25">
        <v>1</v>
      </c>
      <c r="F14" s="124"/>
      <c r="G14" s="125" t="s">
        <v>3</v>
      </c>
      <c r="H14" s="14" t="s">
        <v>15</v>
      </c>
      <c r="I14" s="124">
        <v>448</v>
      </c>
      <c r="J14" s="124">
        <v>1.08</v>
      </c>
      <c r="K14" s="15">
        <f t="shared" si="0"/>
        <v>0</v>
      </c>
    </row>
    <row r="15" spans="1:11" s="55" customFormat="1" ht="47.25" x14ac:dyDescent="0.25">
      <c r="A15" s="49" t="s">
        <v>102</v>
      </c>
      <c r="B15" s="13" t="s">
        <v>124</v>
      </c>
      <c r="C15" s="137">
        <v>0.4</v>
      </c>
      <c r="D15" s="25" t="s">
        <v>141</v>
      </c>
      <c r="E15" s="25">
        <v>2</v>
      </c>
      <c r="F15" s="137"/>
      <c r="G15" s="138" t="s">
        <v>3</v>
      </c>
      <c r="H15" s="14" t="s">
        <v>15</v>
      </c>
      <c r="I15" s="137">
        <v>448</v>
      </c>
      <c r="J15" s="137">
        <v>1.08</v>
      </c>
      <c r="K15" s="15">
        <f t="shared" ref="K15:K16" si="3">F15*I15*J15*E15</f>
        <v>0</v>
      </c>
    </row>
    <row r="16" spans="1:11" s="10" customFormat="1" ht="47.25" x14ac:dyDescent="0.25">
      <c r="A16" s="49" t="s">
        <v>103</v>
      </c>
      <c r="B16" s="13" t="s">
        <v>125</v>
      </c>
      <c r="C16" s="146">
        <v>0.4</v>
      </c>
      <c r="D16" s="25" t="s">
        <v>142</v>
      </c>
      <c r="E16" s="25">
        <v>1</v>
      </c>
      <c r="F16" s="146"/>
      <c r="G16" s="147" t="s">
        <v>3</v>
      </c>
      <c r="H16" s="14" t="s">
        <v>15</v>
      </c>
      <c r="I16" s="146">
        <v>539</v>
      </c>
      <c r="J16" s="146">
        <v>1.08</v>
      </c>
      <c r="K16" s="15">
        <f t="shared" si="3"/>
        <v>0</v>
      </c>
    </row>
    <row r="17" spans="1:11" s="10" customFormat="1" ht="47.25" x14ac:dyDescent="0.25">
      <c r="A17" s="49" t="s">
        <v>104</v>
      </c>
      <c r="B17" s="13" t="s">
        <v>126</v>
      </c>
      <c r="C17" s="124">
        <v>0.4</v>
      </c>
      <c r="D17" s="25" t="s">
        <v>142</v>
      </c>
      <c r="E17" s="25">
        <v>2</v>
      </c>
      <c r="F17" s="124"/>
      <c r="G17" s="125" t="s">
        <v>3</v>
      </c>
      <c r="H17" s="14" t="s">
        <v>15</v>
      </c>
      <c r="I17" s="124">
        <v>539</v>
      </c>
      <c r="J17" s="124">
        <v>1.08</v>
      </c>
      <c r="K17" s="15">
        <f t="shared" si="0"/>
        <v>0</v>
      </c>
    </row>
    <row r="18" spans="1:11" s="55" customFormat="1" ht="47.25" x14ac:dyDescent="0.25">
      <c r="A18" s="49" t="s">
        <v>239</v>
      </c>
      <c r="B18" s="13" t="s">
        <v>362</v>
      </c>
      <c r="C18" s="124">
        <v>0.4</v>
      </c>
      <c r="D18" s="25" t="s">
        <v>143</v>
      </c>
      <c r="E18" s="25">
        <v>1</v>
      </c>
      <c r="F18" s="124"/>
      <c r="G18" s="125" t="s">
        <v>3</v>
      </c>
      <c r="H18" s="14" t="s">
        <v>15</v>
      </c>
      <c r="I18" s="124">
        <v>618</v>
      </c>
      <c r="J18" s="124">
        <v>1.08</v>
      </c>
      <c r="K18" s="15">
        <f t="shared" si="0"/>
        <v>0</v>
      </c>
    </row>
    <row r="19" spans="1:11" s="55" customFormat="1" ht="47.25" x14ac:dyDescent="0.25">
      <c r="A19" s="49" t="s">
        <v>240</v>
      </c>
      <c r="B19" s="13" t="s">
        <v>363</v>
      </c>
      <c r="C19" s="140">
        <v>0.4</v>
      </c>
      <c r="D19" s="25" t="s">
        <v>143</v>
      </c>
      <c r="E19" s="25">
        <v>2</v>
      </c>
      <c r="F19" s="140"/>
      <c r="G19" s="141" t="s">
        <v>3</v>
      </c>
      <c r="H19" s="14" t="s">
        <v>15</v>
      </c>
      <c r="I19" s="140">
        <v>618</v>
      </c>
      <c r="J19" s="140">
        <v>1.08</v>
      </c>
      <c r="K19" s="15">
        <f t="shared" ref="K19" si="4">F19*I19*J19*E19</f>
        <v>0</v>
      </c>
    </row>
    <row r="20" spans="1:11" s="55" customFormat="1" ht="47.25" x14ac:dyDescent="0.25">
      <c r="A20" s="49" t="s">
        <v>241</v>
      </c>
      <c r="B20" s="13" t="s">
        <v>364</v>
      </c>
      <c r="C20" s="124">
        <v>0.4</v>
      </c>
      <c r="D20" s="25" t="s">
        <v>144</v>
      </c>
      <c r="E20" s="25">
        <v>1</v>
      </c>
      <c r="F20" s="124"/>
      <c r="G20" s="125" t="s">
        <v>3</v>
      </c>
      <c r="H20" s="14" t="s">
        <v>15</v>
      </c>
      <c r="I20" s="124">
        <v>722</v>
      </c>
      <c r="J20" s="124">
        <v>1.08</v>
      </c>
      <c r="K20" s="15">
        <f t="shared" si="0"/>
        <v>0</v>
      </c>
    </row>
    <row r="21" spans="1:11" s="55" customFormat="1" ht="47.25" x14ac:dyDescent="0.25">
      <c r="A21" s="49" t="s">
        <v>242</v>
      </c>
      <c r="B21" s="13" t="s">
        <v>365</v>
      </c>
      <c r="C21" s="144">
        <v>0.4</v>
      </c>
      <c r="D21" s="25" t="s">
        <v>144</v>
      </c>
      <c r="E21" s="25">
        <v>2</v>
      </c>
      <c r="F21" s="144"/>
      <c r="G21" s="145" t="s">
        <v>3</v>
      </c>
      <c r="H21" s="14" t="s">
        <v>15</v>
      </c>
      <c r="I21" s="144">
        <v>722</v>
      </c>
      <c r="J21" s="144">
        <v>1.08</v>
      </c>
      <c r="K21" s="15">
        <f t="shared" ref="K21" si="5">F21*I21*J21*E21</f>
        <v>0</v>
      </c>
    </row>
    <row r="22" spans="1:11" s="10" customFormat="1" ht="47.25" x14ac:dyDescent="0.25">
      <c r="A22" s="49" t="s">
        <v>243</v>
      </c>
      <c r="B22" s="13" t="s">
        <v>368</v>
      </c>
      <c r="C22" s="124">
        <v>0.4</v>
      </c>
      <c r="D22" s="25" t="s">
        <v>145</v>
      </c>
      <c r="E22" s="25">
        <v>1</v>
      </c>
      <c r="F22" s="124"/>
      <c r="G22" s="125" t="s">
        <v>3</v>
      </c>
      <c r="H22" s="14" t="s">
        <v>15</v>
      </c>
      <c r="I22" s="124">
        <v>916</v>
      </c>
      <c r="J22" s="124">
        <v>1.08</v>
      </c>
      <c r="K22" s="15">
        <f t="shared" si="0"/>
        <v>0</v>
      </c>
    </row>
    <row r="23" spans="1:11" s="10" customFormat="1" ht="47.25" x14ac:dyDescent="0.25">
      <c r="A23" s="49" t="s">
        <v>244</v>
      </c>
      <c r="B23" s="13" t="s">
        <v>370</v>
      </c>
      <c r="C23" s="137">
        <v>0.4</v>
      </c>
      <c r="D23" s="25" t="s">
        <v>145</v>
      </c>
      <c r="E23" s="25">
        <v>2</v>
      </c>
      <c r="F23" s="137"/>
      <c r="G23" s="138" t="s">
        <v>3</v>
      </c>
      <c r="H23" s="14" t="s">
        <v>15</v>
      </c>
      <c r="I23" s="137">
        <v>916</v>
      </c>
      <c r="J23" s="137">
        <v>1.08</v>
      </c>
      <c r="K23" s="15">
        <f t="shared" ref="K23" si="6">F23*I23*J23*E23</f>
        <v>0</v>
      </c>
    </row>
    <row r="24" spans="1:11" s="55" customFormat="1" ht="47.25" x14ac:dyDescent="0.25">
      <c r="A24" s="49" t="s">
        <v>245</v>
      </c>
      <c r="B24" s="13" t="s">
        <v>371</v>
      </c>
      <c r="C24" s="124">
        <v>0.4</v>
      </c>
      <c r="D24" s="25" t="s">
        <v>146</v>
      </c>
      <c r="E24" s="25">
        <v>1</v>
      </c>
      <c r="F24" s="124"/>
      <c r="G24" s="125" t="s">
        <v>3</v>
      </c>
      <c r="H24" s="14" t="s">
        <v>15</v>
      </c>
      <c r="I24" s="124">
        <v>1116</v>
      </c>
      <c r="J24" s="124">
        <v>1.08</v>
      </c>
      <c r="K24" s="15">
        <f t="shared" si="0"/>
        <v>0</v>
      </c>
    </row>
    <row r="25" spans="1:11" s="55" customFormat="1" ht="47.25" x14ac:dyDescent="0.25">
      <c r="A25" s="49" t="s">
        <v>246</v>
      </c>
      <c r="B25" s="13" t="s">
        <v>372</v>
      </c>
      <c r="C25" s="137">
        <v>0.4</v>
      </c>
      <c r="D25" s="25" t="s">
        <v>146</v>
      </c>
      <c r="E25" s="25">
        <v>2</v>
      </c>
      <c r="F25" s="137"/>
      <c r="G25" s="138" t="s">
        <v>3</v>
      </c>
      <c r="H25" s="14" t="s">
        <v>15</v>
      </c>
      <c r="I25" s="137">
        <v>1116</v>
      </c>
      <c r="J25" s="137">
        <v>1.08</v>
      </c>
      <c r="K25" s="15">
        <f t="shared" ref="K25" si="7">F25*I25*J25*E25</f>
        <v>0</v>
      </c>
    </row>
    <row r="26" spans="1:11" s="10" customFormat="1" ht="58.5" customHeight="1" x14ac:dyDescent="0.25">
      <c r="A26" s="49" t="s">
        <v>169</v>
      </c>
      <c r="B26" s="13" t="s">
        <v>68</v>
      </c>
      <c r="C26" s="57" t="s">
        <v>52</v>
      </c>
      <c r="D26" s="57" t="s">
        <v>52</v>
      </c>
      <c r="E26" s="124" t="s">
        <v>52</v>
      </c>
      <c r="F26" s="57" t="s">
        <v>52</v>
      </c>
      <c r="G26" s="57" t="s">
        <v>52</v>
      </c>
      <c r="H26" s="57" t="s">
        <v>52</v>
      </c>
      <c r="I26" s="57" t="s">
        <v>52</v>
      </c>
      <c r="J26" s="124" t="s">
        <v>52</v>
      </c>
      <c r="K26" s="57" t="s">
        <v>52</v>
      </c>
    </row>
    <row r="27" spans="1:11" s="10" customFormat="1" ht="47.25" x14ac:dyDescent="0.25">
      <c r="A27" s="49" t="s">
        <v>41</v>
      </c>
      <c r="B27" s="13" t="s">
        <v>121</v>
      </c>
      <c r="C27" s="57">
        <v>10</v>
      </c>
      <c r="D27" s="25" t="s">
        <v>147</v>
      </c>
      <c r="E27" s="25">
        <v>1</v>
      </c>
      <c r="F27" s="57"/>
      <c r="G27" s="59" t="s">
        <v>3</v>
      </c>
      <c r="H27" s="14" t="s">
        <v>127</v>
      </c>
      <c r="I27" s="57">
        <v>2214</v>
      </c>
      <c r="J27" s="124">
        <v>1.08</v>
      </c>
      <c r="K27" s="15">
        <f t="shared" si="0"/>
        <v>0</v>
      </c>
    </row>
    <row r="28" spans="1:11" s="55" customFormat="1" ht="47.25" x14ac:dyDescent="0.25">
      <c r="A28" s="49" t="s">
        <v>42</v>
      </c>
      <c r="B28" s="13" t="s">
        <v>38</v>
      </c>
      <c r="C28" s="57">
        <v>10</v>
      </c>
      <c r="D28" s="25" t="s">
        <v>148</v>
      </c>
      <c r="E28" s="25">
        <v>1</v>
      </c>
      <c r="F28" s="57"/>
      <c r="G28" s="59" t="s">
        <v>3</v>
      </c>
      <c r="H28" s="14" t="s">
        <v>127</v>
      </c>
      <c r="I28" s="57">
        <v>2394</v>
      </c>
      <c r="J28" s="124">
        <v>1.08</v>
      </c>
      <c r="K28" s="15">
        <f t="shared" si="0"/>
        <v>0</v>
      </c>
    </row>
    <row r="29" spans="1:11" s="55" customFormat="1" ht="47.25" x14ac:dyDescent="0.25">
      <c r="A29" s="49" t="s">
        <v>170</v>
      </c>
      <c r="B29" s="13" t="s">
        <v>122</v>
      </c>
      <c r="C29" s="61">
        <v>10</v>
      </c>
      <c r="D29" s="25" t="s">
        <v>149</v>
      </c>
      <c r="E29" s="25">
        <v>2</v>
      </c>
      <c r="F29" s="61"/>
      <c r="G29" s="62" t="s">
        <v>3</v>
      </c>
      <c r="H29" s="14" t="s">
        <v>127</v>
      </c>
      <c r="I29" s="61">
        <v>3055</v>
      </c>
      <c r="J29" s="124">
        <v>1.08</v>
      </c>
      <c r="K29" s="15">
        <f t="shared" si="0"/>
        <v>0</v>
      </c>
    </row>
    <row r="30" spans="1:11" s="55" customFormat="1" ht="47.25" x14ac:dyDescent="0.25">
      <c r="A30" s="49" t="s">
        <v>171</v>
      </c>
      <c r="B30" s="13" t="s">
        <v>130</v>
      </c>
      <c r="C30" s="122">
        <v>10</v>
      </c>
      <c r="D30" s="25" t="s">
        <v>150</v>
      </c>
      <c r="E30" s="25">
        <v>1</v>
      </c>
      <c r="F30" s="122"/>
      <c r="G30" s="123" t="s">
        <v>3</v>
      </c>
      <c r="H30" s="14" t="s">
        <v>127</v>
      </c>
      <c r="I30" s="122">
        <v>2106</v>
      </c>
      <c r="J30" s="124">
        <v>1.08</v>
      </c>
      <c r="K30" s="15">
        <f t="shared" si="0"/>
        <v>0</v>
      </c>
    </row>
    <row r="31" spans="1:11" s="55" customFormat="1" ht="47.25" x14ac:dyDescent="0.25">
      <c r="A31" s="49" t="s">
        <v>172</v>
      </c>
      <c r="B31" s="13" t="s">
        <v>131</v>
      </c>
      <c r="C31" s="122">
        <v>10</v>
      </c>
      <c r="D31" s="25" t="s">
        <v>151</v>
      </c>
      <c r="E31" s="25">
        <v>1</v>
      </c>
      <c r="F31" s="122"/>
      <c r="G31" s="123" t="s">
        <v>3</v>
      </c>
      <c r="H31" s="14" t="s">
        <v>127</v>
      </c>
      <c r="I31" s="122">
        <v>2037</v>
      </c>
      <c r="J31" s="124">
        <v>1.08</v>
      </c>
      <c r="K31" s="15">
        <f t="shared" si="0"/>
        <v>0</v>
      </c>
    </row>
    <row r="32" spans="1:11" s="10" customFormat="1" ht="47.25" x14ac:dyDescent="0.25">
      <c r="A32" s="49" t="s">
        <v>175</v>
      </c>
      <c r="B32" s="13" t="s">
        <v>132</v>
      </c>
      <c r="C32" s="116">
        <v>6</v>
      </c>
      <c r="D32" s="25" t="s">
        <v>147</v>
      </c>
      <c r="E32" s="25"/>
      <c r="F32" s="116"/>
      <c r="G32" s="120" t="s">
        <v>3</v>
      </c>
      <c r="H32" s="14" t="s">
        <v>127</v>
      </c>
      <c r="I32" s="116">
        <v>2136</v>
      </c>
      <c r="J32" s="124">
        <v>1.08</v>
      </c>
      <c r="K32" s="15">
        <f t="shared" si="0"/>
        <v>0</v>
      </c>
    </row>
    <row r="33" spans="1:11" s="55" customFormat="1" ht="47.25" x14ac:dyDescent="0.25">
      <c r="A33" s="49" t="s">
        <v>176</v>
      </c>
      <c r="B33" s="13" t="s">
        <v>123</v>
      </c>
      <c r="C33" s="116">
        <v>6</v>
      </c>
      <c r="D33" s="25" t="s">
        <v>148</v>
      </c>
      <c r="E33" s="25"/>
      <c r="F33" s="116"/>
      <c r="G33" s="120" t="s">
        <v>3</v>
      </c>
      <c r="H33" s="14" t="s">
        <v>127</v>
      </c>
      <c r="I33" s="116">
        <v>2306</v>
      </c>
      <c r="J33" s="124">
        <v>1.08</v>
      </c>
      <c r="K33" s="15">
        <f t="shared" si="0"/>
        <v>0</v>
      </c>
    </row>
    <row r="34" spans="1:11" s="55" customFormat="1" ht="47.25" x14ac:dyDescent="0.25">
      <c r="A34" s="49" t="s">
        <v>177</v>
      </c>
      <c r="B34" s="13" t="s">
        <v>124</v>
      </c>
      <c r="C34" s="116">
        <v>6</v>
      </c>
      <c r="D34" s="25" t="s">
        <v>149</v>
      </c>
      <c r="E34" s="25"/>
      <c r="F34" s="116"/>
      <c r="G34" s="120" t="s">
        <v>3</v>
      </c>
      <c r="H34" s="14" t="s">
        <v>127</v>
      </c>
      <c r="I34" s="116">
        <v>2366</v>
      </c>
      <c r="J34" s="124">
        <v>1.08</v>
      </c>
      <c r="K34" s="15">
        <f t="shared" si="0"/>
        <v>0</v>
      </c>
    </row>
    <row r="35" spans="1:11" s="10" customFormat="1" ht="47.25" x14ac:dyDescent="0.25">
      <c r="A35" s="49" t="s">
        <v>173</v>
      </c>
      <c r="B35" s="13" t="s">
        <v>125</v>
      </c>
      <c r="C35" s="116">
        <v>6</v>
      </c>
      <c r="D35" s="25" t="s">
        <v>152</v>
      </c>
      <c r="E35" s="25"/>
      <c r="F35" s="116"/>
      <c r="G35" s="120" t="s">
        <v>3</v>
      </c>
      <c r="H35" s="14" t="s">
        <v>127</v>
      </c>
      <c r="I35" s="116">
        <v>2058</v>
      </c>
      <c r="J35" s="124">
        <v>1.08</v>
      </c>
      <c r="K35" s="15">
        <f t="shared" si="0"/>
        <v>0</v>
      </c>
    </row>
    <row r="36" spans="1:11" s="10" customFormat="1" ht="47.25" x14ac:dyDescent="0.25">
      <c r="A36" s="49" t="s">
        <v>174</v>
      </c>
      <c r="B36" s="13" t="s">
        <v>126</v>
      </c>
      <c r="C36" s="124">
        <v>6</v>
      </c>
      <c r="D36" s="25" t="s">
        <v>153</v>
      </c>
      <c r="E36" s="25"/>
      <c r="F36" s="124"/>
      <c r="G36" s="125" t="s">
        <v>3</v>
      </c>
      <c r="H36" s="14" t="s">
        <v>127</v>
      </c>
      <c r="I36" s="124">
        <v>1979</v>
      </c>
      <c r="J36" s="124">
        <v>1.08</v>
      </c>
      <c r="K36" s="15">
        <f t="shared" ref="K36" si="8">F36*I36*J36*E36</f>
        <v>0</v>
      </c>
    </row>
    <row r="37" spans="1:11" s="10" customFormat="1" ht="47.25" x14ac:dyDescent="0.25">
      <c r="A37" s="49" t="s">
        <v>118</v>
      </c>
      <c r="B37" s="27" t="s">
        <v>179</v>
      </c>
      <c r="C37" s="57" t="s">
        <v>52</v>
      </c>
      <c r="D37" s="57" t="s">
        <v>52</v>
      </c>
      <c r="E37" s="124" t="s">
        <v>52</v>
      </c>
      <c r="F37" s="57" t="s">
        <v>52</v>
      </c>
      <c r="G37" s="57" t="s">
        <v>52</v>
      </c>
      <c r="H37" s="57" t="s">
        <v>52</v>
      </c>
      <c r="I37" s="57" t="s">
        <v>52</v>
      </c>
      <c r="J37" s="124" t="s">
        <v>52</v>
      </c>
      <c r="K37" s="57" t="s">
        <v>52</v>
      </c>
    </row>
    <row r="38" spans="1:11" s="10" customFormat="1" ht="31.5" x14ac:dyDescent="0.25">
      <c r="A38" s="49" t="s">
        <v>43</v>
      </c>
      <c r="B38" s="13" t="s">
        <v>195</v>
      </c>
      <c r="C38" s="118" t="s">
        <v>154</v>
      </c>
      <c r="D38" s="25" t="s">
        <v>155</v>
      </c>
      <c r="E38" s="124" t="s">
        <v>52</v>
      </c>
      <c r="F38" s="57"/>
      <c r="G38" s="59" t="s">
        <v>3</v>
      </c>
      <c r="H38" s="14" t="s">
        <v>157</v>
      </c>
      <c r="I38" s="57">
        <v>496</v>
      </c>
      <c r="J38" s="124">
        <v>1</v>
      </c>
      <c r="K38" s="15">
        <f t="shared" ref="K38:K52" si="9">F38*I38*J38</f>
        <v>0</v>
      </c>
    </row>
    <row r="39" spans="1:11" s="10" customFormat="1" ht="31.5" x14ac:dyDescent="0.25">
      <c r="A39" s="49" t="s">
        <v>44</v>
      </c>
      <c r="B39" s="13" t="s">
        <v>195</v>
      </c>
      <c r="C39" s="118" t="s">
        <v>128</v>
      </c>
      <c r="D39" s="25" t="s">
        <v>156</v>
      </c>
      <c r="E39" s="124" t="s">
        <v>52</v>
      </c>
      <c r="F39" s="148"/>
      <c r="G39" s="59" t="s">
        <v>3</v>
      </c>
      <c r="H39" s="14" t="s">
        <v>157</v>
      </c>
      <c r="I39" s="57">
        <v>1428</v>
      </c>
      <c r="J39" s="124">
        <v>1</v>
      </c>
      <c r="K39" s="15">
        <f t="shared" si="9"/>
        <v>0</v>
      </c>
    </row>
    <row r="40" spans="1:11" s="10" customFormat="1" ht="31.5" x14ac:dyDescent="0.25">
      <c r="A40" s="49" t="s">
        <v>72</v>
      </c>
      <c r="B40" s="27" t="s">
        <v>158</v>
      </c>
      <c r="C40" s="124" t="s">
        <v>52</v>
      </c>
      <c r="D40" s="124" t="s">
        <v>52</v>
      </c>
      <c r="E40" s="124" t="s">
        <v>52</v>
      </c>
      <c r="F40" s="124" t="s">
        <v>52</v>
      </c>
      <c r="G40" s="124" t="s">
        <v>52</v>
      </c>
      <c r="H40" s="124" t="s">
        <v>52</v>
      </c>
      <c r="I40" s="124" t="s">
        <v>52</v>
      </c>
      <c r="J40" s="124" t="s">
        <v>52</v>
      </c>
      <c r="K40" s="124" t="s">
        <v>52</v>
      </c>
    </row>
    <row r="41" spans="1:11" s="10" customFormat="1" x14ac:dyDescent="0.25">
      <c r="A41" s="49" t="s">
        <v>51</v>
      </c>
      <c r="B41" s="13" t="s">
        <v>37</v>
      </c>
      <c r="C41" s="118" t="s">
        <v>52</v>
      </c>
      <c r="D41" s="25" t="s">
        <v>159</v>
      </c>
      <c r="E41" s="124" t="s">
        <v>52</v>
      </c>
      <c r="F41" s="124"/>
      <c r="G41" s="125" t="s">
        <v>162</v>
      </c>
      <c r="H41" s="14" t="s">
        <v>161</v>
      </c>
      <c r="I41" s="124">
        <v>1.3</v>
      </c>
      <c r="J41" s="124">
        <v>1</v>
      </c>
      <c r="K41" s="15">
        <f t="shared" ref="K41:K42" si="10">F41*I41*J41</f>
        <v>0</v>
      </c>
    </row>
    <row r="42" spans="1:11" s="10" customFormat="1" x14ac:dyDescent="0.25">
      <c r="A42" s="49" t="s">
        <v>190</v>
      </c>
      <c r="B42" s="13" t="s">
        <v>37</v>
      </c>
      <c r="C42" s="118" t="s">
        <v>52</v>
      </c>
      <c r="D42" s="25" t="s">
        <v>160</v>
      </c>
      <c r="E42" s="124" t="s">
        <v>52</v>
      </c>
      <c r="F42" s="124"/>
      <c r="G42" s="125" t="s">
        <v>162</v>
      </c>
      <c r="H42" s="14" t="s">
        <v>161</v>
      </c>
      <c r="I42" s="124">
        <v>2.3199999999999998</v>
      </c>
      <c r="J42" s="124">
        <v>1</v>
      </c>
      <c r="K42" s="15">
        <f t="shared" si="10"/>
        <v>0</v>
      </c>
    </row>
    <row r="43" spans="1:11" s="10" customFormat="1" x14ac:dyDescent="0.25">
      <c r="A43" s="49" t="s">
        <v>274</v>
      </c>
      <c r="B43" s="13" t="s">
        <v>38</v>
      </c>
      <c r="C43" s="118" t="s">
        <v>52</v>
      </c>
      <c r="D43" s="25" t="s">
        <v>159</v>
      </c>
      <c r="E43" s="124" t="s">
        <v>52</v>
      </c>
      <c r="F43" s="124"/>
      <c r="G43" s="125" t="s">
        <v>162</v>
      </c>
      <c r="H43" s="14" t="s">
        <v>161</v>
      </c>
      <c r="I43" s="124">
        <v>1.3</v>
      </c>
      <c r="J43" s="124">
        <v>1</v>
      </c>
      <c r="K43" s="15">
        <f t="shared" ref="K43:K44" si="11">F43*I43*J43</f>
        <v>0</v>
      </c>
    </row>
    <row r="44" spans="1:11" s="10" customFormat="1" x14ac:dyDescent="0.25">
      <c r="A44" s="49" t="s">
        <v>275</v>
      </c>
      <c r="B44" s="13" t="s">
        <v>38</v>
      </c>
      <c r="C44" s="118" t="s">
        <v>52</v>
      </c>
      <c r="D44" s="25" t="s">
        <v>160</v>
      </c>
      <c r="E44" s="124" t="s">
        <v>52</v>
      </c>
      <c r="F44" s="124"/>
      <c r="G44" s="125" t="s">
        <v>162</v>
      </c>
      <c r="H44" s="14" t="s">
        <v>161</v>
      </c>
      <c r="I44" s="124">
        <v>2.3199999999999998</v>
      </c>
      <c r="J44" s="124">
        <v>1</v>
      </c>
      <c r="K44" s="15">
        <f t="shared" si="11"/>
        <v>0</v>
      </c>
    </row>
    <row r="45" spans="1:11" s="10" customFormat="1" ht="31.5" x14ac:dyDescent="0.25">
      <c r="A45" s="49" t="s">
        <v>73</v>
      </c>
      <c r="B45" s="13" t="s">
        <v>178</v>
      </c>
      <c r="C45" s="116" t="s">
        <v>52</v>
      </c>
      <c r="D45" s="116" t="s">
        <v>52</v>
      </c>
      <c r="E45" s="124" t="s">
        <v>52</v>
      </c>
      <c r="F45" s="116" t="s">
        <v>52</v>
      </c>
      <c r="G45" s="116" t="s">
        <v>52</v>
      </c>
      <c r="H45" s="116" t="s">
        <v>52</v>
      </c>
      <c r="I45" s="116" t="s">
        <v>52</v>
      </c>
      <c r="J45" s="124" t="s">
        <v>52</v>
      </c>
      <c r="K45" s="116" t="s">
        <v>52</v>
      </c>
    </row>
    <row r="46" spans="1:11" s="10" customFormat="1" ht="31.5" x14ac:dyDescent="0.25">
      <c r="A46" s="49" t="s">
        <v>45</v>
      </c>
      <c r="B46" s="13" t="s">
        <v>195</v>
      </c>
      <c r="C46" s="57" t="s">
        <v>164</v>
      </c>
      <c r="D46" s="25"/>
      <c r="E46" s="25"/>
      <c r="F46" s="57"/>
      <c r="G46" s="59" t="s">
        <v>3</v>
      </c>
      <c r="H46" s="14" t="s">
        <v>16</v>
      </c>
      <c r="I46" s="57">
        <v>611</v>
      </c>
      <c r="J46" s="124">
        <v>1</v>
      </c>
      <c r="K46" s="15">
        <f>F46*I46*J46</f>
        <v>0</v>
      </c>
    </row>
    <row r="47" spans="1:11" s="10" customFormat="1" ht="27" customHeight="1" x14ac:dyDescent="0.25">
      <c r="A47" s="49" t="s">
        <v>74</v>
      </c>
      <c r="B47" s="28" t="s">
        <v>11</v>
      </c>
      <c r="C47" s="57" t="s">
        <v>52</v>
      </c>
      <c r="D47" s="57" t="s">
        <v>52</v>
      </c>
      <c r="E47" s="124" t="s">
        <v>52</v>
      </c>
      <c r="F47" s="57" t="s">
        <v>52</v>
      </c>
      <c r="G47" s="57" t="s">
        <v>52</v>
      </c>
      <c r="H47" s="57" t="s">
        <v>52</v>
      </c>
      <c r="I47" s="57" t="s">
        <v>52</v>
      </c>
      <c r="J47" s="124" t="s">
        <v>52</v>
      </c>
      <c r="K47" s="116" t="s">
        <v>52</v>
      </c>
    </row>
    <row r="48" spans="1:11" s="10" customFormat="1" ht="78.75" x14ac:dyDescent="0.25">
      <c r="A48" s="49" t="s">
        <v>47</v>
      </c>
      <c r="B48" s="13" t="s">
        <v>195</v>
      </c>
      <c r="C48" s="118" t="s">
        <v>164</v>
      </c>
      <c r="D48" s="25" t="s">
        <v>165</v>
      </c>
      <c r="E48" s="25" t="s">
        <v>52</v>
      </c>
      <c r="F48" s="57"/>
      <c r="G48" s="26" t="s">
        <v>12</v>
      </c>
      <c r="H48" s="14" t="s">
        <v>163</v>
      </c>
      <c r="I48" s="57">
        <v>15329</v>
      </c>
      <c r="J48" s="124">
        <v>1.08</v>
      </c>
      <c r="K48" s="15">
        <f t="shared" si="9"/>
        <v>0</v>
      </c>
    </row>
    <row r="49" spans="1:11" s="10" customFormat="1" ht="78.75" x14ac:dyDescent="0.25">
      <c r="A49" s="49" t="s">
        <v>48</v>
      </c>
      <c r="B49" s="13" t="s">
        <v>195</v>
      </c>
      <c r="C49" s="118" t="s">
        <v>164</v>
      </c>
      <c r="D49" s="25" t="s">
        <v>166</v>
      </c>
      <c r="E49" s="25" t="s">
        <v>52</v>
      </c>
      <c r="F49" s="124"/>
      <c r="G49" s="26" t="s">
        <v>12</v>
      </c>
      <c r="H49" s="14" t="s">
        <v>163</v>
      </c>
      <c r="I49" s="124">
        <v>23088</v>
      </c>
      <c r="J49" s="124">
        <v>1.08</v>
      </c>
      <c r="K49" s="15">
        <f t="shared" si="9"/>
        <v>0</v>
      </c>
    </row>
    <row r="50" spans="1:11" s="10" customFormat="1" ht="78.75" x14ac:dyDescent="0.25">
      <c r="A50" s="49" t="s">
        <v>191</v>
      </c>
      <c r="B50" s="13" t="s">
        <v>195</v>
      </c>
      <c r="C50" s="118" t="s">
        <v>164</v>
      </c>
      <c r="D50" s="25" t="s">
        <v>167</v>
      </c>
      <c r="E50" s="25" t="s">
        <v>52</v>
      </c>
      <c r="F50" s="124"/>
      <c r="G50" s="26" t="s">
        <v>12</v>
      </c>
      <c r="H50" s="14" t="s">
        <v>163</v>
      </c>
      <c r="I50" s="124">
        <v>23636</v>
      </c>
      <c r="J50" s="124">
        <v>1.08</v>
      </c>
      <c r="K50" s="15">
        <f t="shared" si="9"/>
        <v>0</v>
      </c>
    </row>
    <row r="51" spans="1:11" s="10" customFormat="1" ht="78.75" x14ac:dyDescent="0.25">
      <c r="A51" s="49" t="s">
        <v>192</v>
      </c>
      <c r="B51" s="13" t="s">
        <v>195</v>
      </c>
      <c r="C51" s="118" t="s">
        <v>164</v>
      </c>
      <c r="D51" s="25" t="s">
        <v>168</v>
      </c>
      <c r="E51" s="25" t="s">
        <v>52</v>
      </c>
      <c r="F51" s="124"/>
      <c r="G51" s="26" t="s">
        <v>12</v>
      </c>
      <c r="H51" s="14" t="s">
        <v>163</v>
      </c>
      <c r="I51" s="124">
        <v>41090</v>
      </c>
      <c r="J51" s="124">
        <v>1.08</v>
      </c>
      <c r="K51" s="15">
        <f t="shared" ref="K51" si="12">F51*I51*J51</f>
        <v>0</v>
      </c>
    </row>
    <row r="52" spans="1:11" s="10" customFormat="1" ht="78.75" x14ac:dyDescent="0.25">
      <c r="A52" s="49" t="s">
        <v>193</v>
      </c>
      <c r="B52" s="13" t="s">
        <v>195</v>
      </c>
      <c r="C52" s="118" t="s">
        <v>164</v>
      </c>
      <c r="D52" s="25" t="s">
        <v>359</v>
      </c>
      <c r="E52" s="25" t="s">
        <v>52</v>
      </c>
      <c r="F52" s="124"/>
      <c r="G52" s="26" t="s">
        <v>12</v>
      </c>
      <c r="H52" s="14" t="s">
        <v>163</v>
      </c>
      <c r="I52" s="124">
        <v>18517</v>
      </c>
      <c r="J52" s="124">
        <v>1.08</v>
      </c>
      <c r="K52" s="15">
        <f t="shared" si="9"/>
        <v>0</v>
      </c>
    </row>
    <row r="53" spans="1:11" s="10" customFormat="1" ht="78.75" x14ac:dyDescent="0.25">
      <c r="A53" s="49" t="s">
        <v>194</v>
      </c>
      <c r="B53" s="13" t="s">
        <v>195</v>
      </c>
      <c r="C53" s="118" t="s">
        <v>164</v>
      </c>
      <c r="D53" s="25" t="s">
        <v>129</v>
      </c>
      <c r="E53" s="25" t="s">
        <v>52</v>
      </c>
      <c r="F53" s="124"/>
      <c r="G53" s="26" t="s">
        <v>12</v>
      </c>
      <c r="H53" s="14" t="s">
        <v>163</v>
      </c>
      <c r="I53" s="124">
        <v>53502</v>
      </c>
      <c r="J53" s="124">
        <v>1.08</v>
      </c>
      <c r="K53" s="15">
        <f t="shared" ref="K53" si="13">F53*I53*J53</f>
        <v>0</v>
      </c>
    </row>
    <row r="54" spans="1:11" s="10" customFormat="1" ht="47.25" x14ac:dyDescent="0.25">
      <c r="A54" s="49" t="s">
        <v>70</v>
      </c>
      <c r="B54" s="13" t="s">
        <v>180</v>
      </c>
      <c r="C54" s="126" t="s">
        <v>52</v>
      </c>
      <c r="D54" s="126" t="s">
        <v>52</v>
      </c>
      <c r="E54" s="126" t="s">
        <v>52</v>
      </c>
      <c r="F54" s="126" t="s">
        <v>52</v>
      </c>
      <c r="G54" s="126" t="s">
        <v>52</v>
      </c>
      <c r="H54" s="126" t="s">
        <v>52</v>
      </c>
      <c r="I54" s="126" t="s">
        <v>52</v>
      </c>
      <c r="J54" s="126" t="s">
        <v>52</v>
      </c>
      <c r="K54" s="126" t="s">
        <v>52</v>
      </c>
    </row>
    <row r="55" spans="1:11" s="10" customFormat="1" ht="31.5" x14ac:dyDescent="0.25">
      <c r="A55" s="49" t="s">
        <v>24</v>
      </c>
      <c r="B55" s="13" t="s">
        <v>195</v>
      </c>
      <c r="C55" s="126" t="s">
        <v>52</v>
      </c>
      <c r="D55" s="25" t="s">
        <v>182</v>
      </c>
      <c r="E55" s="25" t="s">
        <v>52</v>
      </c>
      <c r="F55" s="126"/>
      <c r="G55" s="128" t="s">
        <v>189</v>
      </c>
      <c r="H55" s="14" t="s">
        <v>181</v>
      </c>
      <c r="I55" s="126">
        <v>3</v>
      </c>
      <c r="J55" s="126">
        <v>1</v>
      </c>
      <c r="K55" s="15">
        <f t="shared" ref="K55:K61" si="14">F55*I55*J55</f>
        <v>0</v>
      </c>
    </row>
    <row r="56" spans="1:11" s="10" customFormat="1" ht="31.5" x14ac:dyDescent="0.25">
      <c r="A56" s="49" t="s">
        <v>25</v>
      </c>
      <c r="B56" s="13" t="s">
        <v>195</v>
      </c>
      <c r="C56" s="126" t="s">
        <v>52</v>
      </c>
      <c r="D56" s="25" t="s">
        <v>183</v>
      </c>
      <c r="E56" s="25" t="s">
        <v>52</v>
      </c>
      <c r="F56" s="126"/>
      <c r="G56" s="128" t="s">
        <v>189</v>
      </c>
      <c r="H56" s="14" t="s">
        <v>181</v>
      </c>
      <c r="I56" s="126">
        <v>5</v>
      </c>
      <c r="J56" s="126">
        <v>1</v>
      </c>
      <c r="K56" s="15">
        <f t="shared" si="14"/>
        <v>0</v>
      </c>
    </row>
    <row r="57" spans="1:11" s="10" customFormat="1" ht="31.5" x14ac:dyDescent="0.25">
      <c r="A57" s="49" t="s">
        <v>32</v>
      </c>
      <c r="B57" s="13" t="s">
        <v>195</v>
      </c>
      <c r="C57" s="126" t="s">
        <v>52</v>
      </c>
      <c r="D57" s="25" t="s">
        <v>184</v>
      </c>
      <c r="E57" s="25" t="s">
        <v>52</v>
      </c>
      <c r="F57" s="126"/>
      <c r="G57" s="128" t="s">
        <v>189</v>
      </c>
      <c r="H57" s="14" t="s">
        <v>181</v>
      </c>
      <c r="I57" s="126">
        <v>10</v>
      </c>
      <c r="J57" s="126">
        <v>1</v>
      </c>
      <c r="K57" s="15">
        <f t="shared" si="14"/>
        <v>0</v>
      </c>
    </row>
    <row r="58" spans="1:11" s="10" customFormat="1" ht="31.5" x14ac:dyDescent="0.25">
      <c r="A58" s="49" t="s">
        <v>83</v>
      </c>
      <c r="B58" s="13" t="s">
        <v>195</v>
      </c>
      <c r="C58" s="126" t="s">
        <v>52</v>
      </c>
      <c r="D58" s="25" t="s">
        <v>185</v>
      </c>
      <c r="E58" s="25" t="s">
        <v>52</v>
      </c>
      <c r="F58" s="126"/>
      <c r="G58" s="128" t="s">
        <v>189</v>
      </c>
      <c r="H58" s="14" t="s">
        <v>181</v>
      </c>
      <c r="I58" s="126">
        <v>40</v>
      </c>
      <c r="J58" s="126">
        <v>1</v>
      </c>
      <c r="K58" s="15">
        <f t="shared" si="14"/>
        <v>0</v>
      </c>
    </row>
    <row r="59" spans="1:11" s="10" customFormat="1" ht="31.5" x14ac:dyDescent="0.25">
      <c r="A59" s="49" t="s">
        <v>84</v>
      </c>
      <c r="B59" s="13" t="s">
        <v>195</v>
      </c>
      <c r="C59" s="126" t="s">
        <v>52</v>
      </c>
      <c r="D59" s="25" t="s">
        <v>186</v>
      </c>
      <c r="E59" s="25" t="s">
        <v>52</v>
      </c>
      <c r="F59" s="126"/>
      <c r="G59" s="128" t="s">
        <v>189</v>
      </c>
      <c r="H59" s="14" t="s">
        <v>181</v>
      </c>
      <c r="I59" s="126">
        <v>70</v>
      </c>
      <c r="J59" s="126">
        <v>1</v>
      </c>
      <c r="K59" s="15">
        <f t="shared" si="14"/>
        <v>0</v>
      </c>
    </row>
    <row r="60" spans="1:11" s="10" customFormat="1" ht="31.5" x14ac:dyDescent="0.25">
      <c r="A60" s="49" t="s">
        <v>85</v>
      </c>
      <c r="B60" s="13" t="s">
        <v>195</v>
      </c>
      <c r="C60" s="126" t="s">
        <v>52</v>
      </c>
      <c r="D60" s="25" t="s">
        <v>187</v>
      </c>
      <c r="E60" s="25" t="s">
        <v>52</v>
      </c>
      <c r="F60" s="126"/>
      <c r="G60" s="128" t="s">
        <v>189</v>
      </c>
      <c r="H60" s="14" t="s">
        <v>181</v>
      </c>
      <c r="I60" s="126">
        <v>300</v>
      </c>
      <c r="J60" s="126">
        <v>1</v>
      </c>
      <c r="K60" s="15">
        <f t="shared" si="14"/>
        <v>0</v>
      </c>
    </row>
    <row r="61" spans="1:11" s="10" customFormat="1" ht="31.5" x14ac:dyDescent="0.25">
      <c r="A61" s="49" t="s">
        <v>87</v>
      </c>
      <c r="B61" s="13" t="s">
        <v>195</v>
      </c>
      <c r="C61" s="126" t="s">
        <v>52</v>
      </c>
      <c r="D61" s="25" t="s">
        <v>188</v>
      </c>
      <c r="E61" s="25" t="s">
        <v>52</v>
      </c>
      <c r="F61" s="126"/>
      <c r="G61" s="128" t="s">
        <v>189</v>
      </c>
      <c r="H61" s="14" t="s">
        <v>181</v>
      </c>
      <c r="I61" s="126">
        <v>500</v>
      </c>
      <c r="J61" s="126">
        <v>1</v>
      </c>
      <c r="K61" s="15">
        <f t="shared" si="14"/>
        <v>0</v>
      </c>
    </row>
    <row r="62" spans="1:11" ht="50.25" customHeight="1" x14ac:dyDescent="0.25">
      <c r="A62" s="49"/>
      <c r="B62" s="29" t="s">
        <v>22</v>
      </c>
      <c r="C62" s="18"/>
      <c r="D62" s="57"/>
      <c r="E62" s="124"/>
      <c r="F62" s="57"/>
      <c r="G62" s="57"/>
      <c r="H62" s="3"/>
      <c r="I62" s="3"/>
      <c r="J62" s="3"/>
      <c r="K62" s="19">
        <f>SUM(K8:K25,K27:K36,K38:K39,K41:K44,K46,K48:K53,K55:K61)</f>
        <v>0</v>
      </c>
    </row>
    <row r="63" spans="1:11" ht="15.75" customHeight="1" x14ac:dyDescent="0.25">
      <c r="C63" s="22"/>
      <c r="D63" s="22"/>
      <c r="E63" s="22"/>
    </row>
    <row r="64" spans="1:11" s="31" customFormat="1" ht="18.75" customHeight="1" x14ac:dyDescent="0.25">
      <c r="A64" s="186"/>
      <c r="B64" s="186"/>
    </row>
    <row r="65" spans="1:11" s="31" customFormat="1" ht="41.25" customHeight="1" x14ac:dyDescent="0.25">
      <c r="A65" s="186"/>
      <c r="B65" s="186"/>
    </row>
    <row r="66" spans="1:11" s="31" customFormat="1" ht="38.25" customHeight="1" x14ac:dyDescent="0.25">
      <c r="A66" s="186"/>
      <c r="B66" s="186"/>
    </row>
    <row r="67" spans="1:11" s="31" customFormat="1" ht="18.75" customHeight="1" x14ac:dyDescent="0.25">
      <c r="A67" s="182"/>
      <c r="B67" s="182"/>
    </row>
    <row r="68" spans="1:11" s="31" customFormat="1" ht="217.5" customHeight="1" x14ac:dyDescent="0.25">
      <c r="A68" s="183"/>
      <c r="B68" s="184"/>
    </row>
    <row r="69" spans="1:11" ht="53.25" customHeight="1" x14ac:dyDescent="0.25">
      <c r="A69" s="183"/>
      <c r="B69" s="185"/>
    </row>
    <row r="70" spans="1:11" x14ac:dyDescent="0.25">
      <c r="A70" s="163"/>
      <c r="B70" s="163"/>
    </row>
    <row r="71" spans="1:11" s="7" customFormat="1" x14ac:dyDescent="0.25">
      <c r="A71" s="47"/>
      <c r="B71" s="60"/>
      <c r="C71" s="6"/>
      <c r="D71" s="6"/>
      <c r="E71" s="6"/>
      <c r="F71" s="6"/>
      <c r="G71" s="6"/>
      <c r="H71" s="6"/>
      <c r="I71" s="6"/>
      <c r="J71" s="6"/>
      <c r="K71" s="6"/>
    </row>
    <row r="75" spans="1:11" s="7" customFormat="1" x14ac:dyDescent="0.25">
      <c r="A75" s="47"/>
      <c r="B75" s="60"/>
      <c r="C75" s="6"/>
      <c r="D75" s="6"/>
      <c r="E75" s="6"/>
      <c r="F75" s="6"/>
      <c r="G75" s="6"/>
      <c r="H75" s="6"/>
      <c r="I75" s="6"/>
      <c r="J75" s="6"/>
      <c r="K75" s="6"/>
    </row>
  </sheetData>
  <mergeCells count="13">
    <mergeCell ref="A2:K2"/>
    <mergeCell ref="C3:K3"/>
    <mergeCell ref="C4:G4"/>
    <mergeCell ref="A69:B69"/>
    <mergeCell ref="A70:B70"/>
    <mergeCell ref="H4:K4"/>
    <mergeCell ref="A64:B64"/>
    <mergeCell ref="A65:B65"/>
    <mergeCell ref="A66:B66"/>
    <mergeCell ref="A67:B67"/>
    <mergeCell ref="A68:B68"/>
    <mergeCell ref="A3:A5"/>
    <mergeCell ref="B3:B5"/>
  </mergeCells>
  <pageMargins left="0.47244094488188981" right="0.19685039370078741" top="0.19685039370078741" bottom="0.19685039370078741" header="0.19685039370078741" footer="0.19685039370078741"/>
  <pageSetup paperSize="9" scale="52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topLeftCell="A7" zoomScale="85" zoomScaleNormal="70" zoomScaleSheetLayoutView="85" workbookViewId="0">
      <selection activeCell="H1" sqref="H1:M1048576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37" customWidth="1"/>
    <col min="8" max="8" width="16.75" style="66" customWidth="1"/>
    <col min="9" max="9" width="15.125" style="67" customWidth="1"/>
    <col min="10" max="10" width="14" style="69" customWidth="1"/>
    <col min="11" max="11" width="22.375" style="69" customWidth="1"/>
    <col min="12" max="12" width="13.5" style="69" customWidth="1"/>
    <col min="13" max="13" width="10.875" style="69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68"/>
      <c r="K1" s="68"/>
    </row>
    <row r="2" spans="1:17" ht="42" customHeight="1" x14ac:dyDescent="0.25">
      <c r="A2" s="190" t="s">
        <v>28</v>
      </c>
      <c r="B2" s="190"/>
      <c r="C2" s="190"/>
      <c r="D2" s="190"/>
      <c r="E2" s="190"/>
      <c r="F2" s="190"/>
      <c r="G2" s="190"/>
      <c r="J2" s="68"/>
      <c r="K2" s="68"/>
    </row>
    <row r="3" spans="1:17" ht="36" customHeight="1" x14ac:dyDescent="0.25">
      <c r="A3" s="51" t="s">
        <v>0</v>
      </c>
      <c r="B3" s="1" t="s">
        <v>27</v>
      </c>
      <c r="C3" s="191" t="s">
        <v>17</v>
      </c>
      <c r="D3" s="191"/>
      <c r="E3" s="162" t="s">
        <v>18</v>
      </c>
      <c r="F3" s="162"/>
      <c r="G3" s="162"/>
      <c r="I3" s="70"/>
      <c r="J3" s="70"/>
      <c r="K3" s="71"/>
      <c r="L3" s="72"/>
      <c r="M3" s="73"/>
      <c r="N3" s="20"/>
      <c r="O3" s="22"/>
      <c r="P3" s="20"/>
      <c r="Q3" s="31"/>
    </row>
    <row r="4" spans="1:17" ht="15" customHeight="1" x14ac:dyDescent="0.25">
      <c r="A4" s="52">
        <v>1</v>
      </c>
      <c r="B4" s="33">
        <v>2</v>
      </c>
      <c r="C4" s="192">
        <v>3</v>
      </c>
      <c r="D4" s="193"/>
      <c r="E4" s="194">
        <v>4</v>
      </c>
      <c r="F4" s="195"/>
      <c r="G4" s="196"/>
      <c r="I4" s="74"/>
      <c r="J4" s="75"/>
      <c r="K4" s="74"/>
      <c r="L4" s="75"/>
      <c r="M4" s="74"/>
      <c r="N4" s="24"/>
      <c r="O4" s="41"/>
      <c r="P4" s="24"/>
      <c r="Q4" s="41"/>
    </row>
    <row r="5" spans="1:17" ht="90.75" customHeight="1" x14ac:dyDescent="0.25">
      <c r="A5" s="53">
        <v>1</v>
      </c>
      <c r="B5" s="30" t="s">
        <v>29</v>
      </c>
      <c r="C5" s="197"/>
      <c r="D5" s="197"/>
      <c r="E5" s="197">
        <f>+т4!K62+т3!K74+т2!J64</f>
        <v>0</v>
      </c>
      <c r="F5" s="197"/>
      <c r="G5" s="197"/>
      <c r="I5" s="74"/>
      <c r="J5" s="75"/>
      <c r="K5" s="68"/>
      <c r="L5" s="68"/>
      <c r="M5" s="76"/>
      <c r="N5" s="31"/>
      <c r="O5" s="31"/>
      <c r="P5" s="31"/>
      <c r="Q5" s="31"/>
    </row>
    <row r="6" spans="1:17" x14ac:dyDescent="0.25">
      <c r="A6" s="53">
        <v>2</v>
      </c>
      <c r="B6" s="2" t="s">
        <v>5</v>
      </c>
      <c r="C6" s="189"/>
      <c r="D6" s="189"/>
      <c r="E6" s="189">
        <f>+E5*0.18</f>
        <v>0</v>
      </c>
      <c r="F6" s="189"/>
      <c r="G6" s="189"/>
      <c r="I6" s="74"/>
      <c r="J6" s="75"/>
      <c r="K6" s="68"/>
      <c r="L6" s="68"/>
      <c r="M6" s="76"/>
      <c r="N6" s="31"/>
      <c r="O6" s="31"/>
      <c r="P6" s="31"/>
      <c r="Q6" s="31"/>
    </row>
    <row r="7" spans="1:17" ht="112.5" customHeight="1" x14ac:dyDescent="0.25">
      <c r="A7" s="53">
        <v>3</v>
      </c>
      <c r="B7" s="2" t="s">
        <v>57</v>
      </c>
      <c r="C7" s="189"/>
      <c r="D7" s="189"/>
      <c r="E7" s="189">
        <f>+E5*1.18</f>
        <v>0</v>
      </c>
      <c r="F7" s="189"/>
      <c r="G7" s="189"/>
      <c r="I7" s="77">
        <f>E5*1.18/1000</f>
        <v>0</v>
      </c>
      <c r="J7" s="75"/>
      <c r="K7" s="68"/>
      <c r="L7" s="68"/>
      <c r="M7" s="76"/>
      <c r="N7" s="31"/>
      <c r="O7" s="31"/>
      <c r="P7" s="31"/>
      <c r="Q7" s="31"/>
    </row>
    <row r="8" spans="1:17" ht="53.25" customHeight="1" x14ac:dyDescent="0.25">
      <c r="A8" s="32" t="s">
        <v>72</v>
      </c>
      <c r="B8" s="46" t="s">
        <v>31</v>
      </c>
      <c r="C8" s="187"/>
      <c r="D8" s="188"/>
      <c r="E8" s="189">
        <f>208413*1.073*1.065*1.062*1.062</f>
        <v>268610.61322214518</v>
      </c>
      <c r="F8" s="189"/>
      <c r="G8" s="189"/>
      <c r="I8" s="77">
        <f>E8/1000</f>
        <v>268.61061322214516</v>
      </c>
      <c r="J8" s="75"/>
      <c r="K8" s="68"/>
      <c r="L8" s="68"/>
      <c r="M8" s="76"/>
      <c r="N8" s="31"/>
      <c r="O8" s="31"/>
      <c r="P8" s="31"/>
      <c r="Q8" s="31"/>
    </row>
    <row r="9" spans="1:17" ht="69" customHeight="1" x14ac:dyDescent="0.25">
      <c r="A9" s="32" t="s">
        <v>73</v>
      </c>
      <c r="B9" s="34" t="s">
        <v>79</v>
      </c>
      <c r="C9" s="198"/>
      <c r="D9" s="199"/>
      <c r="E9" s="200">
        <v>266603</v>
      </c>
      <c r="F9" s="201"/>
      <c r="G9" s="202"/>
      <c r="H9" s="69"/>
      <c r="I9" s="69"/>
      <c r="J9" s="68"/>
      <c r="K9" s="68" t="s">
        <v>23</v>
      </c>
    </row>
    <row r="10" spans="1:17" ht="53.25" customHeight="1" x14ac:dyDescent="0.25">
      <c r="A10" s="32" t="s">
        <v>74</v>
      </c>
      <c r="B10" s="34" t="s">
        <v>71</v>
      </c>
      <c r="C10" s="198"/>
      <c r="D10" s="199"/>
      <c r="E10" s="203">
        <f>E8-E11</f>
        <v>2007.6132221451844</v>
      </c>
      <c r="F10" s="201"/>
      <c r="G10" s="202"/>
      <c r="H10" s="69"/>
      <c r="I10" s="69"/>
      <c r="J10" s="68"/>
      <c r="K10" s="68"/>
    </row>
    <row r="11" spans="1:17" ht="84" customHeight="1" x14ac:dyDescent="0.25">
      <c r="A11" s="32" t="s">
        <v>70</v>
      </c>
      <c r="B11" s="34" t="s">
        <v>30</v>
      </c>
      <c r="C11" s="198"/>
      <c r="D11" s="199"/>
      <c r="E11" s="200">
        <v>266603</v>
      </c>
      <c r="F11" s="201"/>
      <c r="G11" s="202"/>
      <c r="H11" s="69"/>
      <c r="I11" s="69"/>
      <c r="J11" s="78"/>
      <c r="K11" s="78"/>
    </row>
    <row r="12" spans="1:17" ht="21" customHeight="1" x14ac:dyDescent="0.25">
      <c r="A12" s="32" t="s">
        <v>24</v>
      </c>
      <c r="B12" s="35" t="s">
        <v>58</v>
      </c>
      <c r="C12" s="198"/>
      <c r="D12" s="199"/>
      <c r="E12" s="204"/>
      <c r="F12" s="205"/>
      <c r="G12" s="206"/>
      <c r="H12" s="69"/>
      <c r="I12" s="69"/>
    </row>
    <row r="13" spans="1:17" ht="18" x14ac:dyDescent="0.25">
      <c r="A13" s="32" t="s">
        <v>25</v>
      </c>
      <c r="B13" s="35" t="s">
        <v>59</v>
      </c>
      <c r="C13" s="198"/>
      <c r="D13" s="199"/>
      <c r="E13" s="204"/>
      <c r="F13" s="205"/>
      <c r="G13" s="206"/>
      <c r="H13" s="69"/>
      <c r="I13" s="69"/>
    </row>
    <row r="14" spans="1:17" ht="18" x14ac:dyDescent="0.25">
      <c r="A14" s="32" t="s">
        <v>32</v>
      </c>
      <c r="B14" s="35" t="s">
        <v>60</v>
      </c>
      <c r="C14" s="39"/>
      <c r="D14" s="40"/>
      <c r="E14" s="42"/>
      <c r="F14" s="43"/>
      <c r="G14" s="44"/>
      <c r="H14" s="69"/>
      <c r="I14" s="69"/>
    </row>
    <row r="15" spans="1:17" x14ac:dyDescent="0.25">
      <c r="A15" s="32" t="s">
        <v>1</v>
      </c>
      <c r="B15" s="36" t="s">
        <v>1</v>
      </c>
      <c r="C15" s="198"/>
      <c r="D15" s="199"/>
      <c r="E15" s="204"/>
      <c r="F15" s="205"/>
      <c r="G15" s="206"/>
      <c r="H15" s="69"/>
      <c r="I15" s="69"/>
    </row>
    <row r="16" spans="1:17" ht="18" x14ac:dyDescent="0.25">
      <c r="A16" s="32" t="s">
        <v>61</v>
      </c>
      <c r="B16" s="35" t="s">
        <v>62</v>
      </c>
      <c r="C16" s="198"/>
      <c r="D16" s="199"/>
      <c r="E16" s="204"/>
      <c r="F16" s="205"/>
      <c r="G16" s="206"/>
      <c r="H16" s="69"/>
      <c r="I16" s="69"/>
    </row>
    <row r="17" spans="1:13" ht="18" x14ac:dyDescent="0.25">
      <c r="A17" s="32" t="s">
        <v>26</v>
      </c>
      <c r="B17" s="35" t="s">
        <v>63</v>
      </c>
      <c r="C17" s="207"/>
      <c r="D17" s="208"/>
      <c r="E17" s="200"/>
      <c r="F17" s="201"/>
      <c r="G17" s="202"/>
      <c r="H17" s="72"/>
      <c r="I17" s="79"/>
    </row>
    <row r="18" spans="1:13" x14ac:dyDescent="0.25">
      <c r="A18" s="54"/>
      <c r="B18" s="38"/>
      <c r="C18" s="209"/>
      <c r="D18" s="209"/>
      <c r="E18" s="210"/>
      <c r="F18" s="210"/>
      <c r="G18" s="210"/>
    </row>
    <row r="19" spans="1:13" ht="18" x14ac:dyDescent="0.25">
      <c r="A19" s="211" t="s">
        <v>67</v>
      </c>
      <c r="B19" s="211"/>
      <c r="C19" s="211"/>
      <c r="D19" s="211"/>
      <c r="E19" s="211"/>
      <c r="F19" s="211"/>
      <c r="G19" s="211"/>
    </row>
    <row r="20" spans="1:13" ht="36" customHeight="1" x14ac:dyDescent="0.25">
      <c r="A20" s="212" t="s">
        <v>64</v>
      </c>
      <c r="B20" s="212"/>
      <c r="C20" s="212"/>
      <c r="D20" s="212"/>
      <c r="E20" s="212"/>
      <c r="F20" s="212"/>
      <c r="G20" s="212"/>
    </row>
    <row r="21" spans="1:13" ht="31.5" customHeight="1" x14ac:dyDescent="0.25">
      <c r="A21" s="212" t="s">
        <v>65</v>
      </c>
      <c r="B21" s="212"/>
      <c r="C21" s="212"/>
      <c r="D21" s="212"/>
      <c r="E21" s="212"/>
      <c r="F21" s="212"/>
      <c r="G21" s="212"/>
      <c r="H21" s="66" t="s">
        <v>23</v>
      </c>
    </row>
    <row r="22" spans="1:13" s="31" customFormat="1" ht="69.75" customHeight="1" x14ac:dyDescent="0.25">
      <c r="A22" s="212" t="s">
        <v>66</v>
      </c>
      <c r="B22" s="212"/>
      <c r="C22" s="212"/>
      <c r="D22" s="212"/>
      <c r="E22" s="212"/>
      <c r="F22" s="212"/>
      <c r="G22" s="212"/>
      <c r="H22" s="74"/>
      <c r="I22" s="75"/>
      <c r="J22" s="76"/>
      <c r="K22" s="76"/>
      <c r="L22" s="76"/>
      <c r="M22" s="76"/>
    </row>
    <row r="23" spans="1:13" s="31" customFormat="1" ht="18.75" customHeight="1" x14ac:dyDescent="0.25">
      <c r="A23" s="186"/>
      <c r="B23" s="186"/>
      <c r="C23" s="186"/>
      <c r="D23" s="186"/>
      <c r="E23" s="186"/>
      <c r="F23" s="186"/>
      <c r="G23" s="186"/>
      <c r="H23" s="74"/>
      <c r="I23" s="75"/>
      <c r="J23" s="76"/>
      <c r="K23" s="76"/>
      <c r="L23" s="76"/>
      <c r="M23" s="76"/>
    </row>
    <row r="24" spans="1:13" s="31" customFormat="1" ht="41.25" customHeight="1" x14ac:dyDescent="0.25">
      <c r="A24" s="186"/>
      <c r="B24" s="186"/>
      <c r="C24" s="186"/>
      <c r="D24" s="186"/>
      <c r="E24" s="186"/>
      <c r="F24" s="186"/>
      <c r="G24" s="186"/>
      <c r="H24" s="74"/>
      <c r="I24" s="75"/>
      <c r="J24" s="76"/>
      <c r="K24" s="76"/>
      <c r="L24" s="76"/>
      <c r="M24" s="76"/>
    </row>
    <row r="25" spans="1:13" s="31" customFormat="1" ht="38.25" customHeight="1" x14ac:dyDescent="0.25">
      <c r="A25" s="186"/>
      <c r="B25" s="186"/>
      <c r="C25" s="186"/>
      <c r="D25" s="186"/>
      <c r="E25" s="186"/>
      <c r="F25" s="186"/>
      <c r="G25" s="186"/>
      <c r="H25" s="80"/>
      <c r="I25" s="75"/>
      <c r="J25" s="76"/>
      <c r="K25" s="76"/>
      <c r="L25" s="76"/>
      <c r="M25" s="76"/>
    </row>
    <row r="26" spans="1:13" s="31" customFormat="1" ht="18.75" customHeight="1" x14ac:dyDescent="0.25">
      <c r="A26" s="182"/>
      <c r="B26" s="182"/>
      <c r="C26" s="182"/>
      <c r="D26" s="182"/>
      <c r="E26" s="182"/>
      <c r="F26" s="182"/>
      <c r="G26" s="182"/>
      <c r="H26" s="74"/>
      <c r="I26" s="75"/>
      <c r="J26" s="76"/>
      <c r="K26" s="76"/>
      <c r="L26" s="76"/>
      <c r="M26" s="76"/>
    </row>
    <row r="27" spans="1:13" s="31" customFormat="1" ht="217.5" customHeight="1" x14ac:dyDescent="0.25">
      <c r="A27" s="183"/>
      <c r="B27" s="184"/>
      <c r="C27" s="184"/>
      <c r="D27" s="184"/>
      <c r="E27" s="184"/>
      <c r="F27" s="184"/>
      <c r="G27" s="184"/>
      <c r="H27" s="74"/>
      <c r="I27" s="75"/>
      <c r="J27" s="76"/>
      <c r="K27" s="76"/>
      <c r="L27" s="76"/>
      <c r="M27" s="76"/>
    </row>
    <row r="28" spans="1:13" ht="53.25" customHeight="1" x14ac:dyDescent="0.25">
      <c r="A28" s="183"/>
      <c r="B28" s="185"/>
      <c r="C28" s="185"/>
      <c r="D28" s="185"/>
      <c r="E28" s="185"/>
      <c r="F28" s="185"/>
      <c r="G28" s="185"/>
    </row>
    <row r="29" spans="1:13" x14ac:dyDescent="0.25">
      <c r="A29" s="163"/>
      <c r="B29" s="163"/>
      <c r="C29" s="163"/>
      <c r="D29" s="163"/>
      <c r="E29" s="163"/>
      <c r="F29" s="163"/>
      <c r="G29" s="163"/>
    </row>
    <row r="30" spans="1:13" x14ac:dyDescent="0.25">
      <c r="B30"/>
    </row>
    <row r="34" spans="2:2" x14ac:dyDescent="0.25">
      <c r="B34"/>
    </row>
  </sheetData>
  <mergeCells count="42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BreakPreview" topLeftCell="A7" zoomScale="85" zoomScaleNormal="80" zoomScaleSheetLayoutView="85" workbookViewId="0">
      <selection activeCell="D20" sqref="D20"/>
    </sheetView>
  </sheetViews>
  <sheetFormatPr defaultRowHeight="15.75" x14ac:dyDescent="0.25"/>
  <cols>
    <col min="1" max="1" width="41.5" style="5" customWidth="1"/>
    <col min="2" max="2" width="17.125" style="6" customWidth="1"/>
    <col min="3" max="3" width="21.375" style="6" customWidth="1"/>
    <col min="4" max="4" width="20.125" style="6" customWidth="1"/>
    <col min="5" max="5" width="10.875" style="6" customWidth="1"/>
    <col min="6" max="6" width="13.875" style="6" customWidth="1"/>
    <col min="7" max="7" width="16.75" style="6" customWidth="1"/>
    <col min="8" max="8" width="15.125" style="6" customWidth="1"/>
    <col min="9" max="16384" width="9" style="6"/>
  </cols>
  <sheetData>
    <row r="1" spans="1:9" ht="35.25" customHeight="1" x14ac:dyDescent="0.25">
      <c r="A1" s="215"/>
      <c r="B1" s="215"/>
      <c r="C1" s="215"/>
      <c r="D1" s="215"/>
    </row>
    <row r="2" spans="1:9" ht="45" customHeight="1" x14ac:dyDescent="0.25">
      <c r="B2" s="22"/>
      <c r="C2" s="22"/>
    </row>
    <row r="3" spans="1:9" ht="78.75" hidden="1" customHeight="1" x14ac:dyDescent="0.25">
      <c r="B3" s="22"/>
      <c r="C3" s="22"/>
    </row>
    <row r="4" spans="1:9" s="104" customFormat="1" ht="66.75" customHeight="1" x14ac:dyDescent="0.25">
      <c r="A4" s="214" t="s">
        <v>92</v>
      </c>
      <c r="B4" s="213" t="s">
        <v>96</v>
      </c>
      <c r="C4" s="213" t="s">
        <v>91</v>
      </c>
      <c r="D4" s="213"/>
      <c r="E4" s="21"/>
      <c r="F4" s="20"/>
      <c r="G4" s="22"/>
      <c r="H4" s="20"/>
      <c r="I4" s="105"/>
    </row>
    <row r="5" spans="1:9" ht="53.25" customHeight="1" x14ac:dyDescent="0.25">
      <c r="A5" s="214"/>
      <c r="B5" s="213"/>
      <c r="C5" s="103" t="s">
        <v>93</v>
      </c>
      <c r="D5" s="11" t="s">
        <v>94</v>
      </c>
      <c r="E5" s="105"/>
      <c r="F5" s="24"/>
      <c r="G5" s="105"/>
      <c r="H5" s="24"/>
      <c r="I5" s="105"/>
    </row>
    <row r="6" spans="1:9" ht="90.75" customHeight="1" x14ac:dyDescent="0.25">
      <c r="A6" s="103" t="s">
        <v>81</v>
      </c>
      <c r="B6" s="15">
        <v>250706.94077945419</v>
      </c>
      <c r="C6" s="107">
        <v>248795.16594795472</v>
      </c>
      <c r="D6" s="107">
        <v>362613.31015836267</v>
      </c>
      <c r="E6" s="31"/>
      <c r="F6" s="31"/>
      <c r="G6" s="31"/>
      <c r="H6" s="31"/>
      <c r="I6" s="31"/>
    </row>
    <row r="7" spans="1:9" ht="84.75" customHeight="1" x14ac:dyDescent="0.25">
      <c r="A7" s="103" t="s">
        <v>95</v>
      </c>
      <c r="B7" s="15">
        <v>53691.3</v>
      </c>
      <c r="C7" s="106">
        <v>46326</v>
      </c>
      <c r="D7" s="107">
        <v>74467.48485116614</v>
      </c>
      <c r="E7" s="31"/>
      <c r="F7" s="31"/>
      <c r="G7" s="31"/>
      <c r="H7" s="31"/>
      <c r="I7" s="31"/>
    </row>
    <row r="8" spans="1:9" ht="112.5" customHeight="1" x14ac:dyDescent="0.25">
      <c r="A8" s="108"/>
      <c r="B8" s="109"/>
      <c r="C8" s="110"/>
      <c r="D8" s="110"/>
      <c r="E8" s="31"/>
      <c r="F8" s="31"/>
      <c r="G8" s="31"/>
      <c r="H8" s="31"/>
      <c r="I8" s="31"/>
    </row>
    <row r="9" spans="1:9" ht="53.25" customHeight="1" x14ac:dyDescent="0.25">
      <c r="A9" s="105"/>
      <c r="B9" s="24"/>
      <c r="C9" s="22"/>
      <c r="D9" s="22"/>
      <c r="E9" s="31"/>
      <c r="F9" s="31"/>
      <c r="G9" s="31"/>
      <c r="H9" s="31"/>
      <c r="I9" s="31"/>
    </row>
    <row r="10" spans="1:9" ht="69" customHeight="1" x14ac:dyDescent="0.25">
      <c r="A10" s="91"/>
      <c r="B10" s="91"/>
      <c r="C10" s="92"/>
      <c r="D10" s="92"/>
    </row>
    <row r="11" spans="1:9" hidden="1" x14ac:dyDescent="0.25">
      <c r="A11" s="91"/>
      <c r="B11" s="91"/>
      <c r="C11" s="92"/>
      <c r="D11" s="92" t="s">
        <v>82</v>
      </c>
    </row>
    <row r="12" spans="1:9" hidden="1" x14ac:dyDescent="0.25">
      <c r="A12" s="91"/>
      <c r="B12" s="91"/>
      <c r="C12" s="92"/>
      <c r="D12" s="95">
        <v>114.30972260932106</v>
      </c>
    </row>
    <row r="13" spans="1:9" ht="21" hidden="1" customHeight="1" x14ac:dyDescent="0.25">
      <c r="A13" s="91"/>
      <c r="B13" s="91"/>
      <c r="C13" s="92"/>
      <c r="D13" s="95">
        <v>106.03167494679889</v>
      </c>
    </row>
    <row r="14" spans="1:9" hidden="1" x14ac:dyDescent="0.25">
      <c r="A14" s="91"/>
      <c r="B14" s="91"/>
      <c r="C14" s="92"/>
      <c r="D14" s="95">
        <v>105.04380984686162</v>
      </c>
    </row>
    <row r="15" spans="1:9" hidden="1" x14ac:dyDescent="0.25">
      <c r="A15" s="91"/>
      <c r="B15" s="91"/>
      <c r="C15" s="92"/>
      <c r="D15" s="95">
        <v>104.53189530144731</v>
      </c>
    </row>
    <row r="16" spans="1:9" hidden="1" x14ac:dyDescent="0.25">
      <c r="A16" s="91"/>
      <c r="B16" s="91"/>
      <c r="C16" s="92"/>
      <c r="D16" s="95">
        <v>104.16560516944568</v>
      </c>
    </row>
    <row r="17" spans="1:4" hidden="1" x14ac:dyDescent="0.25">
      <c r="A17" s="96"/>
      <c r="B17" s="96"/>
      <c r="C17" s="97"/>
      <c r="D17" s="95">
        <v>103.9</v>
      </c>
    </row>
    <row r="18" spans="1:4" hidden="1" x14ac:dyDescent="0.25">
      <c r="A18" s="96"/>
      <c r="B18" s="96"/>
      <c r="C18" s="97"/>
      <c r="D18" s="95">
        <v>104</v>
      </c>
    </row>
    <row r="19" spans="1:4" hidden="1" x14ac:dyDescent="0.25">
      <c r="A19" s="96"/>
      <c r="B19" s="96"/>
      <c r="C19" s="97"/>
      <c r="D19" s="95">
        <v>104</v>
      </c>
    </row>
    <row r="20" spans="1:4" x14ac:dyDescent="0.25">
      <c r="A20" s="100"/>
      <c r="B20" s="100"/>
      <c r="C20" s="101"/>
      <c r="D20" s="101"/>
    </row>
    <row r="21" spans="1:4" ht="36" customHeight="1" x14ac:dyDescent="0.25"/>
    <row r="22" spans="1:4" ht="31.5" customHeight="1" x14ac:dyDescent="0.25"/>
    <row r="23" spans="1:4" s="31" customFormat="1" ht="80.25" customHeight="1" x14ac:dyDescent="0.25">
      <c r="A23" s="24"/>
    </row>
    <row r="24" spans="1:4" s="31" customFormat="1" ht="18.75" customHeight="1" x14ac:dyDescent="0.25">
      <c r="A24" s="24"/>
    </row>
    <row r="25" spans="1:4" s="31" customFormat="1" ht="41.25" customHeight="1" x14ac:dyDescent="0.25">
      <c r="A25" s="24"/>
    </row>
    <row r="26" spans="1:4" s="31" customFormat="1" ht="38.25" customHeight="1" x14ac:dyDescent="0.25">
      <c r="A26" s="24"/>
    </row>
    <row r="27" spans="1:4" s="31" customFormat="1" ht="18.75" customHeight="1" x14ac:dyDescent="0.25">
      <c r="A27" s="24"/>
    </row>
    <row r="28" spans="1:4" s="31" customFormat="1" ht="217.5" customHeight="1" x14ac:dyDescent="0.25">
      <c r="A28" s="24"/>
    </row>
    <row r="29" spans="1:4" ht="53.25" customHeight="1" x14ac:dyDescent="0.25"/>
  </sheetData>
  <mergeCells count="4">
    <mergeCell ref="C4:D4"/>
    <mergeCell ref="B4:B5"/>
    <mergeCell ref="A4:A5"/>
    <mergeCell ref="A1:D1"/>
  </mergeCells>
  <pageMargins left="0.47244094488188981" right="0.55118110236220474" top="0.82677165354330717" bottom="0.55118110236220474" header="0.31496062992125984" footer="0.19685039370078741"/>
  <pageSetup paperSize="9" scale="80" fitToHeight="0" orientation="portrait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view="pageBreakPreview" topLeftCell="A7" zoomScaleNormal="124" zoomScaleSheetLayoutView="100" workbookViewId="0">
      <selection activeCell="H23" sqref="H23"/>
    </sheetView>
  </sheetViews>
  <sheetFormatPr defaultRowHeight="15.75" x14ac:dyDescent="0.25"/>
  <cols>
    <col min="1" max="1" width="9.625" style="47" customWidth="1"/>
    <col min="2" max="2" width="34.375" style="4" customWidth="1"/>
    <col min="3" max="3" width="23.75" style="4" customWidth="1"/>
    <col min="4" max="4" width="23.75" style="7" customWidth="1"/>
    <col min="5" max="5" width="5.125" style="64" customWidth="1"/>
    <col min="6" max="6" width="15.125" style="5" customWidth="1"/>
    <col min="7" max="7" width="14" style="6" customWidth="1"/>
    <col min="8" max="8" width="22.375" style="6" customWidth="1"/>
    <col min="9" max="9" width="13.5" style="6" customWidth="1"/>
    <col min="10" max="10" width="10.875" style="6" customWidth="1"/>
    <col min="11" max="11" width="13.875" style="6" customWidth="1"/>
    <col min="12" max="12" width="16.75" style="6" customWidth="1"/>
    <col min="13" max="13" width="15.125" style="6" customWidth="1"/>
    <col min="14" max="16384" width="9" style="6"/>
  </cols>
  <sheetData>
    <row r="1" spans="1:14" ht="83.25" customHeight="1" x14ac:dyDescent="0.25">
      <c r="B1" s="216" t="str">
        <f>т1!D6</f>
        <v>Установка учетов с АСКУЭ на границе балансовой принадлежности с потребителями, запитанными от ВЛ-0,4кВ</v>
      </c>
      <c r="C1" s="216"/>
      <c r="D1" s="216"/>
      <c r="G1" s="22"/>
      <c r="H1" s="22"/>
    </row>
    <row r="2" spans="1:14" ht="54.75" customHeight="1" x14ac:dyDescent="0.25">
      <c r="A2" s="217" t="s">
        <v>361</v>
      </c>
      <c r="B2" s="217"/>
      <c r="C2" s="217"/>
      <c r="D2" s="217"/>
      <c r="G2" s="22"/>
      <c r="H2" s="22"/>
    </row>
    <row r="3" spans="1:14" ht="0.75" customHeight="1" x14ac:dyDescent="0.25">
      <c r="A3" s="85" t="s">
        <v>80</v>
      </c>
      <c r="B3" s="218" t="s">
        <v>81</v>
      </c>
      <c r="C3" s="218"/>
      <c r="D3" s="218"/>
      <c r="G3" s="22"/>
      <c r="H3" s="22"/>
    </row>
    <row r="4" spans="1:14" s="82" customFormat="1" ht="57.75" customHeight="1" x14ac:dyDescent="0.25">
      <c r="A4" s="86" t="s">
        <v>0</v>
      </c>
      <c r="B4" s="1" t="s">
        <v>27</v>
      </c>
      <c r="C4" s="87" t="s">
        <v>17</v>
      </c>
      <c r="D4" s="81" t="s">
        <v>18</v>
      </c>
      <c r="F4" s="102"/>
      <c r="G4" s="102"/>
      <c r="H4" s="84"/>
      <c r="I4" s="20"/>
      <c r="J4" s="21"/>
      <c r="K4" s="20"/>
      <c r="L4" s="22"/>
      <c r="M4" s="20"/>
      <c r="N4" s="83"/>
    </row>
    <row r="5" spans="1:14" ht="15" customHeight="1" x14ac:dyDescent="0.25">
      <c r="A5" s="88">
        <v>1</v>
      </c>
      <c r="B5" s="1">
        <v>2</v>
      </c>
      <c r="C5" s="1">
        <v>3</v>
      </c>
      <c r="D5" s="87">
        <v>4</v>
      </c>
      <c r="F5" s="65"/>
      <c r="G5" s="24"/>
      <c r="H5" s="65"/>
      <c r="I5" s="24"/>
      <c r="J5" s="65"/>
      <c r="K5" s="24"/>
      <c r="L5" s="65"/>
      <c r="M5" s="24"/>
      <c r="N5" s="65"/>
    </row>
    <row r="6" spans="1:14" ht="90.75" customHeight="1" x14ac:dyDescent="0.25">
      <c r="A6" s="53">
        <v>1</v>
      </c>
      <c r="B6" s="2" t="s">
        <v>351</v>
      </c>
      <c r="C6" s="2"/>
      <c r="D6" s="149">
        <f>т1!J26+т2!J64+т3!K74+т4!K62</f>
        <v>7833.6</v>
      </c>
      <c r="F6" s="65"/>
      <c r="G6" s="24"/>
      <c r="H6" s="22"/>
      <c r="I6" s="22"/>
      <c r="J6" s="31"/>
      <c r="K6" s="31"/>
      <c r="L6" s="31"/>
      <c r="M6" s="31"/>
      <c r="N6" s="31"/>
    </row>
    <row r="7" spans="1:14" x14ac:dyDescent="0.25">
      <c r="A7" s="53">
        <v>2</v>
      </c>
      <c r="B7" s="2" t="s">
        <v>357</v>
      </c>
      <c r="C7" s="2"/>
      <c r="D7" s="150">
        <f>+D6*0.2</f>
        <v>1566.7200000000003</v>
      </c>
      <c r="F7" s="65"/>
      <c r="G7" s="24"/>
      <c r="H7" s="22"/>
      <c r="I7" s="22"/>
      <c r="J7" s="31"/>
      <c r="K7" s="31"/>
      <c r="L7" s="31"/>
      <c r="M7" s="31"/>
      <c r="N7" s="31"/>
    </row>
    <row r="8" spans="1:14" ht="112.5" customHeight="1" x14ac:dyDescent="0.25">
      <c r="A8" s="53">
        <v>3</v>
      </c>
      <c r="B8" s="2" t="s">
        <v>352</v>
      </c>
      <c r="C8" s="2"/>
      <c r="D8" s="150">
        <f>SUM(D6:D7)</f>
        <v>9400.32</v>
      </c>
      <c r="F8" s="65"/>
      <c r="G8" s="24"/>
      <c r="H8" s="22"/>
      <c r="I8" s="22"/>
      <c r="J8" s="31"/>
      <c r="K8" s="31"/>
      <c r="L8" s="31"/>
      <c r="M8" s="31"/>
      <c r="N8" s="31"/>
    </row>
    <row r="9" spans="1:14" ht="53.25" customHeight="1" x14ac:dyDescent="0.25">
      <c r="A9" s="32" t="s">
        <v>72</v>
      </c>
      <c r="B9" s="46" t="s">
        <v>31</v>
      </c>
      <c r="C9" s="46"/>
      <c r="D9" s="150"/>
      <c r="F9" s="65"/>
      <c r="G9" s="24"/>
      <c r="H9" s="22"/>
      <c r="I9" s="22"/>
      <c r="J9" s="31"/>
      <c r="K9" s="31"/>
      <c r="L9" s="31"/>
      <c r="M9" s="31"/>
      <c r="N9" s="31"/>
    </row>
    <row r="10" spans="1:14" ht="69" customHeight="1" x14ac:dyDescent="0.25">
      <c r="A10" s="89">
        <v>5</v>
      </c>
      <c r="B10" s="90" t="s">
        <v>360</v>
      </c>
      <c r="C10" s="90"/>
      <c r="D10" s="151">
        <f>D8-D9</f>
        <v>9400.32</v>
      </c>
      <c r="E10" s="91"/>
      <c r="F10" s="91"/>
      <c r="G10" s="91"/>
      <c r="H10" s="92"/>
      <c r="I10" s="92"/>
    </row>
    <row r="11" spans="1:14" ht="48.75" x14ac:dyDescent="0.25">
      <c r="A11" s="89">
        <v>6</v>
      </c>
      <c r="B11" s="90" t="s">
        <v>30</v>
      </c>
      <c r="C11" s="90"/>
      <c r="D11" s="152">
        <f>+D12+D13+D14+D15+D16+D17+D18+D19</f>
        <v>54958.266027999998</v>
      </c>
      <c r="E11" s="93"/>
      <c r="F11" s="91"/>
      <c r="G11" s="91"/>
      <c r="H11" s="92"/>
      <c r="I11" s="92" t="s">
        <v>82</v>
      </c>
    </row>
    <row r="12" spans="1:14" ht="18" x14ac:dyDescent="0.25">
      <c r="A12" s="89" t="s">
        <v>24</v>
      </c>
      <c r="B12" s="94" t="s">
        <v>86</v>
      </c>
      <c r="C12" s="94"/>
      <c r="D12" s="153">
        <v>0</v>
      </c>
      <c r="E12" s="91"/>
      <c r="F12" s="91"/>
      <c r="G12" s="91"/>
      <c r="H12" s="92"/>
      <c r="I12" s="95">
        <v>104</v>
      </c>
      <c r="J12" s="6">
        <v>20</v>
      </c>
    </row>
    <row r="13" spans="1:14" ht="21" customHeight="1" x14ac:dyDescent="0.25">
      <c r="A13" s="89" t="s">
        <v>25</v>
      </c>
      <c r="B13" s="94" t="s">
        <v>353</v>
      </c>
      <c r="C13" s="94"/>
      <c r="D13" s="152">
        <v>15518.11508</v>
      </c>
      <c r="E13" s="91"/>
      <c r="F13" s="91"/>
      <c r="G13" s="91"/>
      <c r="H13" s="92"/>
      <c r="I13" s="95">
        <v>105.1</v>
      </c>
      <c r="J13" s="6">
        <v>21</v>
      </c>
    </row>
    <row r="14" spans="1:14" ht="18" x14ac:dyDescent="0.25">
      <c r="A14" s="89" t="s">
        <v>32</v>
      </c>
      <c r="B14" s="94" t="s">
        <v>354</v>
      </c>
      <c r="C14" s="94"/>
      <c r="D14" s="152">
        <f>4.270193748*1000</f>
        <v>4270.1937479999997</v>
      </c>
      <c r="E14" s="91"/>
      <c r="F14" s="91"/>
      <c r="G14" s="91"/>
      <c r="H14" s="92"/>
      <c r="I14" s="95">
        <v>104.3</v>
      </c>
      <c r="J14" s="6">
        <v>22</v>
      </c>
    </row>
    <row r="15" spans="1:14" ht="18" x14ac:dyDescent="0.25">
      <c r="A15" s="89" t="s">
        <v>83</v>
      </c>
      <c r="B15" s="94" t="s">
        <v>355</v>
      </c>
      <c r="C15" s="94"/>
      <c r="D15" s="152">
        <v>17210.156439999999</v>
      </c>
      <c r="E15" s="91"/>
      <c r="F15" s="91"/>
      <c r="G15" s="91"/>
      <c r="H15" s="92"/>
      <c r="I15" s="95">
        <v>104.2</v>
      </c>
      <c r="J15" s="6">
        <v>23</v>
      </c>
    </row>
    <row r="16" spans="1:14" ht="18" x14ac:dyDescent="0.25">
      <c r="A16" s="89" t="s">
        <v>84</v>
      </c>
      <c r="B16" s="94" t="s">
        <v>356</v>
      </c>
      <c r="C16" s="94"/>
      <c r="D16" s="152">
        <v>17959.800760000002</v>
      </c>
      <c r="E16" s="91"/>
      <c r="F16" s="91"/>
      <c r="G16" s="91"/>
      <c r="H16" s="92"/>
      <c r="I16" s="95">
        <v>104</v>
      </c>
      <c r="J16" s="6">
        <v>24</v>
      </c>
    </row>
    <row r="17" spans="1:9" ht="18" hidden="1" x14ac:dyDescent="0.25">
      <c r="A17" s="89" t="s">
        <v>85</v>
      </c>
      <c r="B17" s="94" t="s">
        <v>86</v>
      </c>
      <c r="C17" s="94"/>
      <c r="D17" s="151">
        <v>0</v>
      </c>
      <c r="E17" s="96"/>
      <c r="F17" s="96"/>
      <c r="G17" s="96"/>
      <c r="H17" s="97"/>
      <c r="I17" s="95"/>
    </row>
    <row r="18" spans="1:9" ht="18" hidden="1" x14ac:dyDescent="0.25">
      <c r="A18" s="89" t="s">
        <v>87</v>
      </c>
      <c r="B18" s="94" t="s">
        <v>88</v>
      </c>
      <c r="C18" s="94"/>
      <c r="D18" s="151">
        <v>0</v>
      </c>
      <c r="E18" s="96"/>
      <c r="F18" s="96"/>
      <c r="G18" s="96"/>
      <c r="H18" s="97"/>
      <c r="I18" s="95"/>
    </row>
    <row r="19" spans="1:9" ht="18" hidden="1" x14ac:dyDescent="0.25">
      <c r="A19" s="89" t="s">
        <v>89</v>
      </c>
      <c r="B19" s="94" t="s">
        <v>90</v>
      </c>
      <c r="C19" s="94"/>
      <c r="D19" s="151">
        <v>0</v>
      </c>
      <c r="E19" s="96"/>
      <c r="F19" s="96"/>
      <c r="G19" s="96"/>
      <c r="H19" s="97"/>
      <c r="I19" s="95"/>
    </row>
    <row r="20" spans="1:9" ht="33.75" x14ac:dyDescent="0.25">
      <c r="A20" s="89">
        <v>8</v>
      </c>
      <c r="B20" s="98" t="s">
        <v>31</v>
      </c>
      <c r="C20" s="98"/>
      <c r="D20" s="151">
        <f>D9+D10*(D12/D11*(100+I12)/200+D13/D11*(100+I13)/200*I12/100+D14/D11*(100+I14)/200*I12/100*I13/100+D15/D11*(100+I15)/200*I12/100*I13/100*I14/100+D16/D11*(100+I16)/200*I12/100*I13/100*I14/100*I15/100+D17/D11*(100+I17)/200*I12/100*I13/100*I14/100*I15/100*I16/100+D18/D11*(100+I18)/200*I12/100*I13/100*I14/100*I15/100*I16/100*I17/100+D19/D11*(100+I19)/200*I12/100*I13/100*I14/100*I15/100*I16/100*I17/100*I18/100)</f>
        <v>10794.985949894479</v>
      </c>
      <c r="E20" s="99"/>
      <c r="F20" s="100"/>
      <c r="G20" s="100"/>
      <c r="H20" s="101"/>
      <c r="I20" s="101"/>
    </row>
    <row r="21" spans="1:9" ht="36" customHeight="1" x14ac:dyDescent="0.25">
      <c r="A21" s="211" t="s">
        <v>67</v>
      </c>
      <c r="B21" s="211"/>
      <c r="C21" s="211"/>
      <c r="D21" s="211"/>
    </row>
    <row r="22" spans="1:9" ht="31.5" customHeight="1" x14ac:dyDescent="0.25">
      <c r="A22" s="212" t="s">
        <v>64</v>
      </c>
      <c r="B22" s="212"/>
      <c r="C22" s="212"/>
      <c r="D22" s="212"/>
    </row>
    <row r="23" spans="1:9" s="31" customFormat="1" ht="80.25" customHeight="1" x14ac:dyDescent="0.25">
      <c r="A23" s="212" t="s">
        <v>66</v>
      </c>
      <c r="B23" s="212"/>
      <c r="C23" s="212"/>
      <c r="D23" s="212"/>
      <c r="E23" s="65"/>
      <c r="F23" s="24"/>
    </row>
    <row r="24" spans="1:9" s="31" customFormat="1" ht="18.75" customHeight="1" x14ac:dyDescent="0.25">
      <c r="A24" s="219"/>
      <c r="B24" s="219"/>
      <c r="C24" s="219"/>
      <c r="D24" s="219"/>
      <c r="E24" s="65"/>
      <c r="F24" s="24"/>
    </row>
    <row r="25" spans="1:9" s="31" customFormat="1" ht="41.25" customHeight="1" x14ac:dyDescent="0.25">
      <c r="A25" s="186"/>
      <c r="B25" s="186"/>
      <c r="C25" s="186"/>
      <c r="D25" s="186"/>
      <c r="E25" s="65"/>
      <c r="F25" s="24"/>
    </row>
    <row r="26" spans="1:9" s="31" customFormat="1" ht="38.25" customHeight="1" x14ac:dyDescent="0.25">
      <c r="A26" s="186"/>
      <c r="B26" s="186"/>
      <c r="C26" s="186"/>
      <c r="D26" s="186"/>
      <c r="E26"/>
      <c r="F26" s="24"/>
    </row>
    <row r="27" spans="1:9" s="31" customFormat="1" ht="18.75" customHeight="1" x14ac:dyDescent="0.25">
      <c r="A27" s="182"/>
      <c r="B27" s="182"/>
      <c r="C27" s="182"/>
      <c r="D27" s="182"/>
      <c r="E27" s="65"/>
      <c r="F27" s="24"/>
    </row>
    <row r="28" spans="1:9" s="31" customFormat="1" ht="217.5" customHeight="1" x14ac:dyDescent="0.25">
      <c r="A28" s="183"/>
      <c r="B28" s="184"/>
      <c r="C28" s="184"/>
      <c r="D28" s="184"/>
      <c r="E28" s="65"/>
      <c r="F28" s="24"/>
    </row>
    <row r="29" spans="1:9" ht="53.25" customHeight="1" x14ac:dyDescent="0.25">
      <c r="A29" s="183"/>
      <c r="B29" s="185"/>
      <c r="C29" s="185"/>
      <c r="D29" s="185"/>
    </row>
    <row r="30" spans="1:9" x14ac:dyDescent="0.25">
      <c r="A30" s="163"/>
      <c r="B30" s="163"/>
      <c r="C30" s="163"/>
      <c r="D30" s="163"/>
    </row>
    <row r="31" spans="1:9" x14ac:dyDescent="0.25">
      <c r="B31"/>
      <c r="C31"/>
    </row>
    <row r="35" spans="2:3" x14ac:dyDescent="0.25">
      <c r="B35"/>
      <c r="C35"/>
    </row>
  </sheetData>
  <mergeCells count="13">
    <mergeCell ref="B1:D1"/>
    <mergeCell ref="A30:D30"/>
    <mergeCell ref="A2:D2"/>
    <mergeCell ref="B3:D3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</mergeCells>
  <pageMargins left="0.47244094488188981" right="0.19685039370078741" top="0.19685039370078741" bottom="0.19685039370078741" header="0.19685039370078741" footer="0.19685039370078741"/>
  <pageSetup paperSize="9" scale="80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т1</vt:lpstr>
      <vt:lpstr>т2</vt:lpstr>
      <vt:lpstr>т3</vt:lpstr>
      <vt:lpstr>т4</vt:lpstr>
      <vt:lpstr>т6</vt:lpstr>
      <vt:lpstr>т6 (3)</vt:lpstr>
      <vt:lpstr>т5 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'т5 '!Заголовки_для_печати</vt:lpstr>
      <vt:lpstr>т6!Заголовки_для_печати</vt:lpstr>
      <vt:lpstr>'т6 (3)'!Заголовки_для_печати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'т5 '!Область_печати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Чапкин</cp:lastModifiedBy>
  <cp:lastPrinted>2019-02-22T05:01:41Z</cp:lastPrinted>
  <dcterms:created xsi:type="dcterms:W3CDTF">2009-07-27T10:10:26Z</dcterms:created>
  <dcterms:modified xsi:type="dcterms:W3CDTF">2022-08-12T03:14:49Z</dcterms:modified>
</cp:coreProperties>
</file>