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0\Отчеты 2020\Отчеты в РЭК\Годовой\Документы в ДТР (Отчет за 2020год)\ОТЧЕТ за 2020г. (Приказ №320)\"/>
    </mc:Choice>
  </mc:AlternateContent>
  <bookViews>
    <workbookView xWindow="0" yWindow="0" windowWidth="28800" windowHeight="12285"/>
  </bookViews>
  <sheets>
    <sheet name="F0329_1037000158513_02_69_0" sheetId="1" r:id="rId1"/>
  </sheets>
  <definedNames>
    <definedName name="_xlnm._FilterDatabase" localSheetId="0" hidden="1">F0329_1037000158513_02_69_0!$A$20:$BD$92</definedName>
    <definedName name="Z_5D1DDB92_E2F2_4E40_9215_C70ED035E1A7_.wvu.FilterData" localSheetId="0" hidden="1">F0329_1037000158513_02_69_0!$A$20:$BD$92</definedName>
    <definedName name="Z_5D1DDB92_E2F2_4E40_9215_C70ED035E1A7_.wvu.PrintArea" localSheetId="0" hidden="1">F0329_1037000158513_02_69_0!$A$1:$W$96</definedName>
    <definedName name="Z_5D1DDB92_E2F2_4E40_9215_C70ED035E1A7_.wvu.PrintTitles" localSheetId="0" hidden="1">F0329_1037000158513_02_69_0!$17:$20</definedName>
    <definedName name="Z_7827CC47_A8A6_411C_BB9A_80AEDD4B0446_.wvu.FilterData" localSheetId="0" hidden="1">F0329_1037000158513_02_69_0!$A$20:$BD$92</definedName>
    <definedName name="Z_7827CC47_A8A6_411C_BB9A_80AEDD4B0446_.wvu.PrintArea" localSheetId="0" hidden="1">F0329_1037000158513_02_69_0!$A$1:$W$96</definedName>
    <definedName name="Z_7827CC47_A8A6_411C_BB9A_80AEDD4B0446_.wvu.PrintTitles" localSheetId="0" hidden="1">F0329_1037000158513_02_69_0!$17:$20</definedName>
    <definedName name="Z_CC8D8187_1C1A_4B5A_8379_9BC55DBCD747_.wvu.FilterData" localSheetId="0" hidden="1">F0329_1037000158513_02_69_0!$A$20:$BD$92</definedName>
    <definedName name="_xlnm.Print_Titles" localSheetId="0">F0329_1037000158513_02_69_0!$17:$20</definedName>
    <definedName name="_xlnm.Print_Area" localSheetId="0">F0329_1037000158513_02_69_0!$A$1:$W$96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0" i="1" l="1"/>
  <c r="V90" i="1" s="1"/>
  <c r="O90" i="1"/>
  <c r="S90" i="1" s="1"/>
  <c r="U90" i="1" s="1"/>
  <c r="M90" i="1"/>
  <c r="L90" i="1"/>
  <c r="R90" i="1" s="1"/>
  <c r="K90" i="1"/>
  <c r="V89" i="1"/>
  <c r="T89" i="1"/>
  <c r="R89" i="1"/>
  <c r="O89" i="1"/>
  <c r="S89" i="1" s="1"/>
  <c r="U89" i="1" s="1"/>
  <c r="M89" i="1"/>
  <c r="L89" i="1"/>
  <c r="K89" i="1"/>
  <c r="Q89" i="1" s="1"/>
  <c r="T88" i="1"/>
  <c r="V88" i="1" s="1"/>
  <c r="O88" i="1"/>
  <c r="S88" i="1" s="1"/>
  <c r="U88" i="1" s="1"/>
  <c r="M88" i="1"/>
  <c r="L88" i="1"/>
  <c r="R88" i="1" s="1"/>
  <c r="K88" i="1"/>
  <c r="V87" i="1"/>
  <c r="T87" i="1"/>
  <c r="R87" i="1"/>
  <c r="O87" i="1"/>
  <c r="S87" i="1" s="1"/>
  <c r="U87" i="1" s="1"/>
  <c r="M87" i="1"/>
  <c r="L87" i="1"/>
  <c r="K87" i="1"/>
  <c r="Q87" i="1" s="1"/>
  <c r="T86" i="1"/>
  <c r="V86" i="1" s="1"/>
  <c r="O86" i="1"/>
  <c r="S86" i="1" s="1"/>
  <c r="U86" i="1" s="1"/>
  <c r="M86" i="1"/>
  <c r="L86" i="1"/>
  <c r="R86" i="1" s="1"/>
  <c r="K86" i="1"/>
  <c r="V85" i="1"/>
  <c r="T85" i="1"/>
  <c r="R85" i="1"/>
  <c r="O85" i="1"/>
  <c r="S85" i="1" s="1"/>
  <c r="U85" i="1" s="1"/>
  <c r="M85" i="1"/>
  <c r="L85" i="1"/>
  <c r="K85" i="1"/>
  <c r="Q85" i="1" s="1"/>
  <c r="T84" i="1"/>
  <c r="V84" i="1" s="1"/>
  <c r="O84" i="1"/>
  <c r="S84" i="1" s="1"/>
  <c r="U84" i="1" s="1"/>
  <c r="M84" i="1"/>
  <c r="L84" i="1"/>
  <c r="R84" i="1" s="1"/>
  <c r="K84" i="1"/>
  <c r="V83" i="1"/>
  <c r="T83" i="1"/>
  <c r="R83" i="1"/>
  <c r="O83" i="1"/>
  <c r="S83" i="1" s="1"/>
  <c r="U83" i="1" s="1"/>
  <c r="M83" i="1"/>
  <c r="L83" i="1"/>
  <c r="K83" i="1"/>
  <c r="Q83" i="1" s="1"/>
  <c r="T82" i="1"/>
  <c r="V82" i="1" s="1"/>
  <c r="O82" i="1"/>
  <c r="S82" i="1" s="1"/>
  <c r="U82" i="1" s="1"/>
  <c r="M82" i="1"/>
  <c r="L82" i="1"/>
  <c r="L80" i="1" s="1"/>
  <c r="L27" i="1" s="1"/>
  <c r="K82" i="1"/>
  <c r="V81" i="1"/>
  <c r="T81" i="1"/>
  <c r="R81" i="1"/>
  <c r="O81" i="1"/>
  <c r="M81" i="1"/>
  <c r="L81" i="1"/>
  <c r="K81" i="1"/>
  <c r="Q81" i="1" s="1"/>
  <c r="T80" i="1"/>
  <c r="T27" i="1" s="1"/>
  <c r="V27" i="1" s="1"/>
  <c r="P80" i="1"/>
  <c r="P27" i="1" s="1"/>
  <c r="N80" i="1"/>
  <c r="N27" i="1" s="1"/>
  <c r="M80" i="1"/>
  <c r="K80" i="1"/>
  <c r="J80" i="1"/>
  <c r="J27" i="1" s="1"/>
  <c r="I80" i="1"/>
  <c r="H80" i="1"/>
  <c r="H27" i="1" s="1"/>
  <c r="G80" i="1"/>
  <c r="F80" i="1"/>
  <c r="F27" i="1" s="1"/>
  <c r="E80" i="1"/>
  <c r="D80" i="1"/>
  <c r="D27" i="1" s="1"/>
  <c r="S79" i="1"/>
  <c r="T78" i="1"/>
  <c r="V78" i="1" s="1"/>
  <c r="O78" i="1"/>
  <c r="S78" i="1" s="1"/>
  <c r="U78" i="1" s="1"/>
  <c r="M78" i="1"/>
  <c r="L78" i="1"/>
  <c r="R78" i="1" s="1"/>
  <c r="K78" i="1"/>
  <c r="V77" i="1"/>
  <c r="T77" i="1"/>
  <c r="R77" i="1"/>
  <c r="O77" i="1"/>
  <c r="S77" i="1" s="1"/>
  <c r="U77" i="1" s="1"/>
  <c r="M77" i="1"/>
  <c r="L77" i="1"/>
  <c r="K77" i="1"/>
  <c r="Q77" i="1" s="1"/>
  <c r="T76" i="1"/>
  <c r="V76" i="1" s="1"/>
  <c r="O76" i="1"/>
  <c r="S76" i="1" s="1"/>
  <c r="U76" i="1" s="1"/>
  <c r="M76" i="1"/>
  <c r="L76" i="1"/>
  <c r="L74" i="1" s="1"/>
  <c r="L25" i="1" s="1"/>
  <c r="K76" i="1"/>
  <c r="V75" i="1"/>
  <c r="T75" i="1"/>
  <c r="R75" i="1"/>
  <c r="O75" i="1"/>
  <c r="M75" i="1"/>
  <c r="L75" i="1"/>
  <c r="K75" i="1"/>
  <c r="Q75" i="1" s="1"/>
  <c r="T74" i="1"/>
  <c r="T25" i="1" s="1"/>
  <c r="V25" i="1" s="1"/>
  <c r="P74" i="1"/>
  <c r="P25" i="1" s="1"/>
  <c r="N74" i="1"/>
  <c r="N25" i="1" s="1"/>
  <c r="M74" i="1"/>
  <c r="K74" i="1"/>
  <c r="J74" i="1"/>
  <c r="J25" i="1" s="1"/>
  <c r="I74" i="1"/>
  <c r="H74" i="1"/>
  <c r="H25" i="1" s="1"/>
  <c r="G74" i="1"/>
  <c r="F74" i="1"/>
  <c r="F25" i="1" s="1"/>
  <c r="E74" i="1"/>
  <c r="D74" i="1"/>
  <c r="D25" i="1" s="1"/>
  <c r="T73" i="1"/>
  <c r="V73" i="1" s="1"/>
  <c r="S73" i="1"/>
  <c r="U73" i="1" s="1"/>
  <c r="O73" i="1"/>
  <c r="M73" i="1"/>
  <c r="M72" i="1" s="1"/>
  <c r="L73" i="1"/>
  <c r="R73" i="1" s="1"/>
  <c r="R72" i="1" s="1"/>
  <c r="R70" i="1" s="1"/>
  <c r="R24" i="1" s="1"/>
  <c r="K73" i="1"/>
  <c r="Q73" i="1" s="1"/>
  <c r="Q72" i="1" s="1"/>
  <c r="Q70" i="1" s="1"/>
  <c r="Q24" i="1" s="1"/>
  <c r="T72" i="1"/>
  <c r="V72" i="1" s="1"/>
  <c r="P72" i="1"/>
  <c r="O72" i="1"/>
  <c r="O70" i="1" s="1"/>
  <c r="N72" i="1"/>
  <c r="L72" i="1"/>
  <c r="K72" i="1"/>
  <c r="K70" i="1" s="1"/>
  <c r="K24" i="1" s="1"/>
  <c r="J72" i="1"/>
  <c r="I72" i="1"/>
  <c r="H72" i="1"/>
  <c r="G72" i="1"/>
  <c r="G70" i="1" s="1"/>
  <c r="G24" i="1" s="1"/>
  <c r="F72" i="1"/>
  <c r="E72" i="1"/>
  <c r="D72" i="1"/>
  <c r="S71" i="1"/>
  <c r="T70" i="1"/>
  <c r="V70" i="1" s="1"/>
  <c r="P70" i="1"/>
  <c r="N70" i="1"/>
  <c r="L70" i="1"/>
  <c r="J70" i="1"/>
  <c r="I70" i="1"/>
  <c r="I24" i="1" s="1"/>
  <c r="H70" i="1"/>
  <c r="F70" i="1"/>
  <c r="E70" i="1"/>
  <c r="E24" i="1" s="1"/>
  <c r="D70" i="1"/>
  <c r="T67" i="1"/>
  <c r="R67" i="1"/>
  <c r="Q67" i="1"/>
  <c r="P67" i="1"/>
  <c r="P46" i="1" s="1"/>
  <c r="P23" i="1" s="1"/>
  <c r="O67" i="1"/>
  <c r="S67" i="1" s="1"/>
  <c r="N67" i="1"/>
  <c r="M67" i="1"/>
  <c r="L67" i="1"/>
  <c r="K67" i="1"/>
  <c r="J67" i="1"/>
  <c r="I67" i="1"/>
  <c r="H67" i="1"/>
  <c r="G67" i="1"/>
  <c r="F67" i="1"/>
  <c r="E67" i="1"/>
  <c r="D67" i="1"/>
  <c r="S66" i="1"/>
  <c r="S65" i="1"/>
  <c r="S64" i="1"/>
  <c r="V63" i="1"/>
  <c r="T63" i="1"/>
  <c r="R63" i="1"/>
  <c r="O63" i="1"/>
  <c r="S63" i="1" s="1"/>
  <c r="U63" i="1" s="1"/>
  <c r="M63" i="1"/>
  <c r="L63" i="1"/>
  <c r="K63" i="1"/>
  <c r="Q63" i="1" s="1"/>
  <c r="T62" i="1"/>
  <c r="V62" i="1" s="1"/>
  <c r="O62" i="1"/>
  <c r="M62" i="1"/>
  <c r="L62" i="1"/>
  <c r="R62" i="1" s="1"/>
  <c r="R61" i="1" s="1"/>
  <c r="R56" i="1" s="1"/>
  <c r="K62" i="1"/>
  <c r="P61" i="1"/>
  <c r="N61" i="1"/>
  <c r="M61" i="1"/>
  <c r="L61" i="1"/>
  <c r="K61" i="1"/>
  <c r="J61" i="1"/>
  <c r="I61" i="1"/>
  <c r="H61" i="1"/>
  <c r="G61" i="1"/>
  <c r="F61" i="1"/>
  <c r="F56" i="1" s="1"/>
  <c r="F46" i="1" s="1"/>
  <c r="F23" i="1" s="1"/>
  <c r="E61" i="1"/>
  <c r="D61" i="1"/>
  <c r="D56" i="1" s="1"/>
  <c r="S60" i="1"/>
  <c r="S59" i="1"/>
  <c r="S58" i="1"/>
  <c r="S57" i="1"/>
  <c r="J57" i="1"/>
  <c r="I57" i="1"/>
  <c r="I56" i="1" s="1"/>
  <c r="H57" i="1"/>
  <c r="P56" i="1"/>
  <c r="N56" i="1"/>
  <c r="M56" i="1"/>
  <c r="L56" i="1"/>
  <c r="K56" i="1"/>
  <c r="J56" i="1"/>
  <c r="H56" i="1"/>
  <c r="G56" i="1"/>
  <c r="E56" i="1"/>
  <c r="S55" i="1"/>
  <c r="S54" i="1"/>
  <c r="T53" i="1"/>
  <c r="R53" i="1"/>
  <c r="Q53" i="1"/>
  <c r="P53" i="1"/>
  <c r="O53" i="1"/>
  <c r="S53" i="1" s="1"/>
  <c r="N53" i="1"/>
  <c r="M53" i="1"/>
  <c r="L53" i="1"/>
  <c r="K53" i="1"/>
  <c r="J53" i="1"/>
  <c r="I53" i="1"/>
  <c r="H53" i="1"/>
  <c r="G53" i="1"/>
  <c r="F53" i="1"/>
  <c r="E53" i="1"/>
  <c r="D53" i="1"/>
  <c r="T52" i="1"/>
  <c r="V52" i="1" s="1"/>
  <c r="O52" i="1"/>
  <c r="S52" i="1" s="1"/>
  <c r="U52" i="1" s="1"/>
  <c r="M52" i="1"/>
  <c r="L52" i="1"/>
  <c r="R52" i="1" s="1"/>
  <c r="K52" i="1"/>
  <c r="V51" i="1"/>
  <c r="T51" i="1"/>
  <c r="R51" i="1"/>
  <c r="O51" i="1"/>
  <c r="S51" i="1" s="1"/>
  <c r="U51" i="1" s="1"/>
  <c r="M51" i="1"/>
  <c r="L51" i="1"/>
  <c r="K51" i="1"/>
  <c r="Q51" i="1" s="1"/>
  <c r="T50" i="1"/>
  <c r="V50" i="1" s="1"/>
  <c r="O50" i="1"/>
  <c r="M50" i="1"/>
  <c r="L50" i="1"/>
  <c r="R50" i="1" s="1"/>
  <c r="R49" i="1" s="1"/>
  <c r="R47" i="1" s="1"/>
  <c r="R46" i="1" s="1"/>
  <c r="R23" i="1" s="1"/>
  <c r="K50" i="1"/>
  <c r="P49" i="1"/>
  <c r="P47" i="1" s="1"/>
  <c r="N49" i="1"/>
  <c r="N47" i="1" s="1"/>
  <c r="M49" i="1"/>
  <c r="L49" i="1"/>
  <c r="L47" i="1" s="1"/>
  <c r="L46" i="1" s="1"/>
  <c r="L23" i="1" s="1"/>
  <c r="K49" i="1"/>
  <c r="J49" i="1"/>
  <c r="J47" i="1" s="1"/>
  <c r="I49" i="1"/>
  <c r="H49" i="1"/>
  <c r="H47" i="1" s="1"/>
  <c r="H46" i="1" s="1"/>
  <c r="H23" i="1" s="1"/>
  <c r="G49" i="1"/>
  <c r="F49" i="1"/>
  <c r="F47" i="1" s="1"/>
  <c r="E49" i="1"/>
  <c r="D49" i="1"/>
  <c r="D47" i="1" s="1"/>
  <c r="M47" i="1"/>
  <c r="M46" i="1" s="1"/>
  <c r="K47" i="1"/>
  <c r="K46" i="1" s="1"/>
  <c r="I47" i="1"/>
  <c r="G47" i="1"/>
  <c r="G46" i="1" s="1"/>
  <c r="E47" i="1"/>
  <c r="E46" i="1" s="1"/>
  <c r="N46" i="1"/>
  <c r="N23" i="1" s="1"/>
  <c r="J46" i="1"/>
  <c r="J23" i="1" s="1"/>
  <c r="S45" i="1"/>
  <c r="S44" i="1"/>
  <c r="T43" i="1"/>
  <c r="R43" i="1"/>
  <c r="Q43" i="1"/>
  <c r="P43" i="1"/>
  <c r="O43" i="1"/>
  <c r="S43" i="1" s="1"/>
  <c r="N43" i="1"/>
  <c r="M43" i="1"/>
  <c r="L43" i="1"/>
  <c r="K43" i="1"/>
  <c r="J43" i="1"/>
  <c r="I43" i="1"/>
  <c r="H43" i="1"/>
  <c r="G43" i="1"/>
  <c r="F43" i="1"/>
  <c r="E43" i="1"/>
  <c r="D43" i="1"/>
  <c r="S42" i="1"/>
  <c r="S41" i="1"/>
  <c r="S40" i="1"/>
  <c r="S39" i="1"/>
  <c r="S38" i="1"/>
  <c r="S37" i="1"/>
  <c r="T36" i="1"/>
  <c r="R36" i="1"/>
  <c r="R28" i="1" s="1"/>
  <c r="R22" i="1" s="1"/>
  <c r="Q36" i="1"/>
  <c r="P36" i="1"/>
  <c r="O36" i="1"/>
  <c r="S36" i="1" s="1"/>
  <c r="N36" i="1"/>
  <c r="N28" i="1" s="1"/>
  <c r="N22" i="1" s="1"/>
  <c r="N21" i="1" s="1"/>
  <c r="X15" i="1" s="1"/>
  <c r="M36" i="1"/>
  <c r="L36" i="1"/>
  <c r="K36" i="1"/>
  <c r="J36" i="1"/>
  <c r="J28" i="1" s="1"/>
  <c r="J22" i="1" s="1"/>
  <c r="J21" i="1" s="1"/>
  <c r="I36" i="1"/>
  <c r="H36" i="1"/>
  <c r="G36" i="1"/>
  <c r="F36" i="1"/>
  <c r="F28" i="1" s="1"/>
  <c r="F22" i="1" s="1"/>
  <c r="F21" i="1" s="1"/>
  <c r="E36" i="1"/>
  <c r="D36" i="1"/>
  <c r="S35" i="1"/>
  <c r="S34" i="1"/>
  <c r="T33" i="1"/>
  <c r="R33" i="1"/>
  <c r="Q33" i="1"/>
  <c r="P33" i="1"/>
  <c r="O33" i="1"/>
  <c r="S33" i="1" s="1"/>
  <c r="N33" i="1"/>
  <c r="M33" i="1"/>
  <c r="L33" i="1"/>
  <c r="K33" i="1"/>
  <c r="J33" i="1"/>
  <c r="I33" i="1"/>
  <c r="H33" i="1"/>
  <c r="G33" i="1"/>
  <c r="F33" i="1"/>
  <c r="E33" i="1"/>
  <c r="D33" i="1"/>
  <c r="S32" i="1"/>
  <c r="S31" i="1"/>
  <c r="S30" i="1"/>
  <c r="T29" i="1"/>
  <c r="R29" i="1"/>
  <c r="Q29" i="1"/>
  <c r="Q28" i="1" s="1"/>
  <c r="Q22" i="1" s="1"/>
  <c r="P29" i="1"/>
  <c r="O29" i="1"/>
  <c r="O28" i="1" s="1"/>
  <c r="N29" i="1"/>
  <c r="M29" i="1"/>
  <c r="M28" i="1" s="1"/>
  <c r="M22" i="1" s="1"/>
  <c r="L29" i="1"/>
  <c r="K29" i="1"/>
  <c r="K28" i="1" s="1"/>
  <c r="K22" i="1" s="1"/>
  <c r="K21" i="1" s="1"/>
  <c r="J29" i="1"/>
  <c r="I29" i="1"/>
  <c r="I28" i="1" s="1"/>
  <c r="I22" i="1" s="1"/>
  <c r="H29" i="1"/>
  <c r="G29" i="1"/>
  <c r="G28" i="1" s="1"/>
  <c r="G22" i="1" s="1"/>
  <c r="G21" i="1" s="1"/>
  <c r="F29" i="1"/>
  <c r="E29" i="1"/>
  <c r="E28" i="1" s="1"/>
  <c r="E22" i="1" s="1"/>
  <c r="E21" i="1" s="1"/>
  <c r="D29" i="1"/>
  <c r="T28" i="1"/>
  <c r="P28" i="1"/>
  <c r="L28" i="1"/>
  <c r="H28" i="1"/>
  <c r="D28" i="1"/>
  <c r="M27" i="1"/>
  <c r="K27" i="1"/>
  <c r="I27" i="1"/>
  <c r="G27" i="1"/>
  <c r="E27" i="1"/>
  <c r="T26" i="1"/>
  <c r="R26" i="1"/>
  <c r="Q26" i="1"/>
  <c r="P26" i="1"/>
  <c r="O26" i="1"/>
  <c r="S26" i="1" s="1"/>
  <c r="N26" i="1"/>
  <c r="M26" i="1"/>
  <c r="L26" i="1"/>
  <c r="K26" i="1"/>
  <c r="J26" i="1"/>
  <c r="I26" i="1"/>
  <c r="H26" i="1"/>
  <c r="G26" i="1"/>
  <c r="F26" i="1"/>
  <c r="E26" i="1"/>
  <c r="D26" i="1"/>
  <c r="M25" i="1"/>
  <c r="K25" i="1"/>
  <c r="I25" i="1"/>
  <c r="G25" i="1"/>
  <c r="E25" i="1"/>
  <c r="T24" i="1"/>
  <c r="V24" i="1" s="1"/>
  <c r="P24" i="1"/>
  <c r="N24" i="1"/>
  <c r="L24" i="1"/>
  <c r="J24" i="1"/>
  <c r="H24" i="1"/>
  <c r="F24" i="1"/>
  <c r="D24" i="1"/>
  <c r="M23" i="1"/>
  <c r="K23" i="1"/>
  <c r="G23" i="1"/>
  <c r="E23" i="1"/>
  <c r="T22" i="1"/>
  <c r="P22" i="1"/>
  <c r="P21" i="1" s="1"/>
  <c r="L22" i="1"/>
  <c r="H22" i="1"/>
  <c r="H21" i="1" s="1"/>
  <c r="D22" i="1"/>
  <c r="Y15" i="1"/>
  <c r="O24" i="1" l="1"/>
  <c r="D46" i="1"/>
  <c r="D23" i="1" s="1"/>
  <c r="D21" i="1" s="1"/>
  <c r="L21" i="1"/>
  <c r="M70" i="1"/>
  <c r="M24" i="1" s="1"/>
  <c r="M21" i="1" s="1"/>
  <c r="S72" i="1"/>
  <c r="U72" i="1" s="1"/>
  <c r="R74" i="1"/>
  <c r="R25" i="1" s="1"/>
  <c r="O22" i="1"/>
  <c r="S28" i="1"/>
  <c r="S29" i="1"/>
  <c r="I46" i="1"/>
  <c r="I23" i="1" s="1"/>
  <c r="I21" i="1" s="1"/>
  <c r="T49" i="1"/>
  <c r="Q52" i="1"/>
  <c r="T61" i="1"/>
  <c r="V74" i="1"/>
  <c r="O103" i="1"/>
  <c r="O74" i="1"/>
  <c r="S75" i="1"/>
  <c r="U75" i="1" s="1"/>
  <c r="Q76" i="1"/>
  <c r="R76" i="1"/>
  <c r="V80" i="1"/>
  <c r="O80" i="1"/>
  <c r="S81" i="1"/>
  <c r="U81" i="1" s="1"/>
  <c r="Q82" i="1"/>
  <c r="R82" i="1"/>
  <c r="R80" i="1" s="1"/>
  <c r="R27" i="1" s="1"/>
  <c r="Q86" i="1"/>
  <c r="Q90" i="1"/>
  <c r="S50" i="1"/>
  <c r="U50" i="1" s="1"/>
  <c r="O49" i="1"/>
  <c r="O61" i="1"/>
  <c r="S62" i="1"/>
  <c r="U62" i="1" s="1"/>
  <c r="Q50" i="1"/>
  <c r="Q49" i="1" s="1"/>
  <c r="Q47" i="1" s="1"/>
  <c r="Q46" i="1" s="1"/>
  <c r="Q23" i="1" s="1"/>
  <c r="Q21" i="1" s="1"/>
  <c r="Q62" i="1"/>
  <c r="Q61" i="1" s="1"/>
  <c r="Q56" i="1" s="1"/>
  <c r="Q78" i="1"/>
  <c r="Q74" i="1" s="1"/>
  <c r="Q25" i="1" s="1"/>
  <c r="Q84" i="1"/>
  <c r="Q80" i="1" s="1"/>
  <c r="Q27" i="1" s="1"/>
  <c r="Q88" i="1"/>
  <c r="R21" i="1" l="1"/>
  <c r="S61" i="1"/>
  <c r="U61" i="1" s="1"/>
  <c r="O56" i="1"/>
  <c r="S56" i="1" s="1"/>
  <c r="U56" i="1" s="1"/>
  <c r="S49" i="1"/>
  <c r="U49" i="1" s="1"/>
  <c r="O47" i="1"/>
  <c r="S80" i="1"/>
  <c r="U80" i="1" s="1"/>
  <c r="O27" i="1"/>
  <c r="S27" i="1" s="1"/>
  <c r="U27" i="1" s="1"/>
  <c r="T56" i="1"/>
  <c r="V56" i="1" s="1"/>
  <c r="V61" i="1"/>
  <c r="S70" i="1"/>
  <c r="U70" i="1" s="1"/>
  <c r="S74" i="1"/>
  <c r="U74" i="1" s="1"/>
  <c r="O25" i="1"/>
  <c r="S25" i="1" s="1"/>
  <c r="U25" i="1" s="1"/>
  <c r="S24" i="1"/>
  <c r="U24" i="1" s="1"/>
  <c r="T47" i="1"/>
  <c r="V49" i="1"/>
  <c r="S22" i="1"/>
  <c r="V47" i="1" l="1"/>
  <c r="T46" i="1"/>
  <c r="O46" i="1"/>
  <c r="S47" i="1"/>
  <c r="U47" i="1" s="1"/>
  <c r="S46" i="1" l="1"/>
  <c r="U46" i="1" s="1"/>
  <c r="O23" i="1"/>
  <c r="T23" i="1"/>
  <c r="V46" i="1"/>
  <c r="V23" i="1" l="1"/>
  <c r="T21" i="1"/>
  <c r="V21" i="1" s="1"/>
  <c r="S23" i="1"/>
  <c r="U23" i="1" s="1"/>
  <c r="O21" i="1"/>
  <c r="S21" i="1" s="1"/>
  <c r="U21" i="1" s="1"/>
</calcChain>
</file>

<file path=xl/sharedStrings.xml><?xml version="1.0" encoding="utf-8"?>
<sst xmlns="http://schemas.openxmlformats.org/spreadsheetml/2006/main" count="384" uniqueCount="199">
  <si>
    <t>Приложение  № 2</t>
  </si>
  <si>
    <t>к приказу Минэнерго России</t>
  </si>
  <si>
    <t>от "25" апреля 2018 г. № 320</t>
  </si>
  <si>
    <t>Форма 2. Отчет об исполнении плана освоения капитальных вложений по инвестиционным проектам инвестиционной программы</t>
  </si>
  <si>
    <t xml:space="preserve">за год 2020 </t>
  </si>
  <si>
    <t>Отчет о реализации инвестиционной программы_____________ООО "Горсети"_____________</t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</si>
  <si>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</si>
  <si>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2021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</si>
  <si>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</si>
  <si>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</si>
  <si>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</si>
  <si>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</si>
  <si>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</si>
  <si>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</si>
  <si>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Оценка полной стоимости инвестиционного проекта в прогнозных ценах соответствующих лет, млн рублей (без НДС) </t>
  </si>
  <si>
    <t xml:space="preserve">Фактический объем освоения капитальных вложений на 01.01.2020 года в прогнозных ценах соответствующих лет, млн. рублей 
(без НДС) </t>
  </si>
  <si>
    <t>факт база</t>
  </si>
  <si>
    <t>план прогноз</t>
  </si>
  <si>
    <t>индекс</t>
  </si>
  <si>
    <t>Остаток освоения капитальных вложений на 01.01. года 2020, млн рублей (без НДС)</t>
  </si>
  <si>
    <t>Освоение капитальных вложений года 2020, млн. рублей (без НДС)</t>
  </si>
  <si>
    <t>Остаток освоения капитальных вложений на 01.01.2021 года, млн. рублей (без НДС)</t>
  </si>
  <si>
    <t>Отклонение от плана освоения капитальных вложений года 2020</t>
  </si>
  <si>
    <t>Причины отклонений</t>
  </si>
  <si>
    <t>План</t>
  </si>
  <si>
    <t>Факт</t>
  </si>
  <si>
    <t>млн. рублей (без НДС)</t>
  </si>
  <si>
    <t>%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</si>
  <si>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</si>
  <si>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</si>
  <si>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</si>
  <si>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</si>
  <si>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</si>
  <si>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</si>
  <si>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</si>
  <si>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</si>
  <si>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</si>
  <si>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</si>
  <si>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</si>
  <si>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</si>
  <si>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</si>
  <si>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</si>
  <si>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</si>
  <si>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</si>
  <si>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</si>
  <si>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</si>
  <si>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</si>
  <si>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</si>
  <si>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</si>
  <si>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</si>
  <si>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</si>
  <si>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</si>
  <si>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</si>
  <si>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</si>
  <si>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</si>
  <si>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</si>
  <si>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</si>
  <si>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</si>
  <si>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</si>
  <si>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</si>
  <si>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</si>
  <si>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</si>
  <si>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</si>
  <si>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</si>
  <si>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</si>
  <si>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</si>
  <si>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</si>
  <si>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</si>
  <si>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</si>
  <si>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</si>
  <si>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</si>
  <si>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</si>
  <si>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</si>
  <si>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</si>
  <si>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</si>
  <si>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</si>
  <si>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</si>
  <si>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</si>
  <si>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</si>
  <si>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</si>
  <si>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</si>
  <si>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</si>
  <si>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</si>
  <si>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</si>
  <si>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</si>
  <si>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</si>
  <si>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</si>
  <si>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</si>
  <si>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Экономия денежных средств по результатам закупочной процедуры</t>
  </si>
  <si>
    <t>1.2.1.2.2</t>
  </si>
  <si>
    <t>Установка системы телемеханики и диспетчеризации</t>
  </si>
  <si>
    <t>J_000006089</t>
  </si>
  <si>
    <t>Уменьшение количества вспомогательного оборудования в связи с уточнением количества ячеек РУ-10кВ РП в целях оптимизации схемы электроснабжения</t>
  </si>
  <si>
    <t>1.2.1.2.3</t>
  </si>
  <si>
    <t>Реконструкция РП "ЛПК"</t>
  </si>
  <si>
    <t>J_0000000029</t>
  </si>
  <si>
    <t xml:space="preserve">Экономия денежных средств в результате применения эквивалентного оборудования РУ-10кВ по отношению к ранее заявленному в закупочной документации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</si>
  <si>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</si>
  <si>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</si>
  <si>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</si>
  <si>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</si>
  <si>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</si>
  <si>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</si>
  <si>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</si>
  <si>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</si>
  <si>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</si>
  <si>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</si>
  <si>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</si>
  <si>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</si>
  <si>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</si>
  <si>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</si>
  <si>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</si>
  <si>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</si>
  <si>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</si>
  <si>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</si>
  <si>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</si>
  <si>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</si>
  <si>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</si>
  <si>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</si>
  <si>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</si>
  <si>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</si>
  <si>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</si>
  <si>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</si>
  <si>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</si>
  <si>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</si>
  <si>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</si>
  <si>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</si>
  <si>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</si>
  <si>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</si>
  <si>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</si>
  <si>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</si>
  <si>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</si>
  <si>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</si>
  <si>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</si>
  <si>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</si>
  <si>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</si>
  <si>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</si>
  <si>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</si>
  <si>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</si>
  <si>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1.3.2.1</t>
  </si>
  <si>
    <t>Обеспечение надежности и бесперебойности электроснабжения потребителей Ленинского района</t>
  </si>
  <si>
    <t>J_000400004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</si>
  <si>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</si>
  <si>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</si>
  <si>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</si>
  <si>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</si>
  <si>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</si>
  <si>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</si>
  <si>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</si>
  <si>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</si>
  <si>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 Перенос сроков технологического присоединения к электрическим сетям и строительства сетей 0,4кВ  по инициативе Заявителей по ул.Гоголя. 
2. Уточнение  местоположения трансформаторной подстанции по ул.Куйбышева  и протяженности ЛЭП в результате оформления разрешения на использование земель и подготовки проектной документации.
3. Экономия денежных средств в результате удешевления стоимости оборудования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</si>
  <si>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</si>
  <si>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</si>
  <si>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</si>
  <si>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</si>
  <si>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</si>
  <si>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</si>
  <si>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</si>
  <si>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</si>
  <si>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</si>
  <si>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</si>
  <si>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</si>
  <si>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</si>
  <si>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</si>
  <si>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1.6.2</t>
  </si>
  <si>
    <t>Приобретение автокрана</t>
  </si>
  <si>
    <t>J_0000007039</t>
  </si>
  <si>
    <t>1.6.3</t>
  </si>
  <si>
    <t>Приобретение бригадного автомобиля</t>
  </si>
  <si>
    <t>J_0000007034</t>
  </si>
  <si>
    <t>1.6.4</t>
  </si>
  <si>
    <t>Приобретение дробилки</t>
  </si>
  <si>
    <t>J_0000007041</t>
  </si>
  <si>
    <t>Уточнение стоимости по результатам закупочной процедуры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</si>
  <si>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</si>
  <si>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</si>
  <si>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</si>
  <si>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</si>
  <si>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</si>
  <si>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</si>
  <si>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1.6.7</t>
  </si>
  <si>
    <t>Приобретение листогибочного пресса</t>
  </si>
  <si>
    <t>J_0000000848</t>
  </si>
  <si>
    <t>1.6.8</t>
  </si>
  <si>
    <t>Приобретение самосвала</t>
  </si>
  <si>
    <t>J_0000007036</t>
  </si>
  <si>
    <t>1.6.11</t>
  </si>
  <si>
    <t>Приобретение экскаватора</t>
  </si>
  <si>
    <t>J_0000007037</t>
  </si>
  <si>
    <t>Экономия денежных по результатам закупочной процедуры</t>
  </si>
  <si>
    <t>1.6.12</t>
  </si>
  <si>
    <t>Разработка программного обеспечения "Геоинформационная система городских электрических сетей" (блок №2)</t>
  </si>
  <si>
    <t>J_0000007043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</si>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</sst>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1" fillId="0" borderId="0"/>
  </cellStyleXfs>
  <cellXfs count="92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left" vertical="center"/>
    </xf>
    <xf numFmtId="0" fontId="5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left"/>
    </xf>
    <xf numFmtId="0" fontId="1" fillId="2" borderId="0" xfId="1" applyFont="1" applyFill="1"/>
    <xf numFmtId="0" fontId="7" fillId="2" borderId="0" xfId="1" applyFont="1" applyFill="1" applyAlignment="1">
      <alignment horizontal="center"/>
    </xf>
    <xf numFmtId="0" fontId="6" fillId="2" borderId="0" xfId="1" applyFont="1" applyFill="1" applyAlignment="1"/>
    <xf numFmtId="0" fontId="9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vertical="center"/>
    </xf>
    <xf numFmtId="0" fontId="11" fillId="2" borderId="0" xfId="1" applyFont="1" applyFill="1" applyAlignment="1">
      <alignment horizontal="center" vertical="top"/>
    </xf>
    <xf numFmtId="0" fontId="12" fillId="2" borderId="0" xfId="1" applyFont="1" applyFill="1" applyAlignment="1">
      <alignment vertical="top"/>
    </xf>
    <xf numFmtId="0" fontId="1" fillId="0" borderId="0" xfId="1" applyFont="1" applyFill="1"/>
    <xf numFmtId="0" fontId="13" fillId="0" borderId="0" xfId="1" applyFont="1" applyFill="1" applyAlignment="1">
      <alignment horizontal="center"/>
    </xf>
    <xf numFmtId="0" fontId="1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15" fillId="0" borderId="0" xfId="1" applyFont="1" applyFill="1" applyAlignment="1">
      <alignment horizontal="center"/>
    </xf>
    <xf numFmtId="0" fontId="16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6" fillId="0" borderId="0" xfId="1" applyFont="1" applyFill="1" applyAlignment="1">
      <alignment horizontal="left"/>
    </xf>
    <xf numFmtId="0" fontId="17" fillId="2" borderId="0" xfId="1" applyFont="1" applyFill="1" applyAlignment="1">
      <alignment horizontal="center"/>
    </xf>
    <xf numFmtId="0" fontId="8" fillId="2" borderId="0" xfId="1" applyFont="1" applyFill="1" applyAlignment="1"/>
    <xf numFmtId="0" fontId="1" fillId="2" borderId="0" xfId="1" applyFont="1" applyFill="1" applyAlignment="1"/>
    <xf numFmtId="1" fontId="18" fillId="0" borderId="0" xfId="1" applyNumberFormat="1" applyFont="1" applyFill="1" applyBorder="1" applyAlignment="1">
      <alignment horizontal="center" vertical="top"/>
    </xf>
    <xf numFmtId="1" fontId="4" fillId="0" borderId="0" xfId="1" applyNumberFormat="1" applyFont="1" applyFill="1" applyBorder="1" applyAlignment="1">
      <alignment horizontal="center" vertical="top"/>
    </xf>
    <xf numFmtId="1" fontId="18" fillId="0" borderId="0" xfId="1" applyNumberFormat="1" applyFont="1" applyFill="1" applyBorder="1" applyAlignment="1">
      <alignment horizontal="left" vertical="top"/>
    </xf>
    <xf numFmtId="164" fontId="18" fillId="0" borderId="0" xfId="1" applyNumberFormat="1" applyFont="1" applyFill="1" applyBorder="1" applyAlignment="1">
      <alignment horizontal="center" vertical="top"/>
    </xf>
    <xf numFmtId="1" fontId="15" fillId="0" borderId="0" xfId="1" applyNumberFormat="1" applyFont="1" applyFill="1" applyBorder="1" applyAlignment="1">
      <alignment horizontal="center" vertical="top"/>
    </xf>
    <xf numFmtId="1" fontId="19" fillId="0" borderId="0" xfId="1" applyNumberFormat="1" applyFont="1" applyFill="1" applyBorder="1" applyAlignment="1">
      <alignment horizontal="center" vertical="top"/>
    </xf>
    <xf numFmtId="164" fontId="5" fillId="2" borderId="0" xfId="1" applyNumberFormat="1" applyFont="1" applyFill="1" applyAlignment="1">
      <alignment horizontal="center"/>
    </xf>
    <xf numFmtId="165" fontId="18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5" fontId="18" fillId="0" borderId="1" xfId="1" applyNumberFormat="1" applyFont="1" applyFill="1" applyBorder="1" applyAlignment="1">
      <alignment horizontal="center" vertical="center" wrapText="1"/>
    </xf>
    <xf numFmtId="165" fontId="19" fillId="0" borderId="1" xfId="1" applyNumberFormat="1" applyFont="1" applyFill="1" applyBorder="1" applyAlignment="1">
      <alignment horizontal="center" vertical="center" wrapText="1"/>
    </xf>
    <xf numFmtId="9" fontId="18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2" fontId="5" fillId="2" borderId="0" xfId="1" applyNumberFormat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 wrapText="1"/>
    </xf>
    <xf numFmtId="165" fontId="21" fillId="0" borderId="1" xfId="1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 applyAlignment="1">
      <alignment horizontal="center"/>
    </xf>
    <xf numFmtId="164" fontId="13" fillId="0" borderId="0" xfId="1" applyNumberFormat="1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9" fontId="4" fillId="0" borderId="1" xfId="2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 wrapText="1"/>
    </xf>
    <xf numFmtId="0" fontId="8" fillId="0" borderId="0" xfId="3" applyFont="1" applyFill="1" applyAlignment="1">
      <alignment horizontal="center" vertical="center" wrapText="1"/>
    </xf>
    <xf numFmtId="0" fontId="22" fillId="0" borderId="0" xfId="3" applyFont="1" applyFill="1" applyAlignment="1">
      <alignment horizontal="left" vertical="center" wrapText="1"/>
    </xf>
    <xf numFmtId="0" fontId="22" fillId="0" borderId="0" xfId="3" applyFont="1" applyFill="1" applyAlignment="1">
      <alignment vertical="center" wrapText="1"/>
    </xf>
    <xf numFmtId="164" fontId="22" fillId="0" borderId="0" xfId="3" applyNumberFormat="1" applyFont="1" applyFill="1" applyAlignment="1">
      <alignment vertical="center" wrapText="1"/>
    </xf>
    <xf numFmtId="0" fontId="13" fillId="0" borderId="0" xfId="1" applyFont="1" applyFill="1" applyAlignment="1">
      <alignment horizontal="left"/>
    </xf>
    <xf numFmtId="0" fontId="22" fillId="0" borderId="0" xfId="3" applyFont="1" applyFill="1" applyAlignment="1">
      <alignment horizontal="left" vertical="center" wrapText="1"/>
    </xf>
    <xf numFmtId="164" fontId="22" fillId="0" borderId="0" xfId="3" applyNumberFormat="1" applyFont="1" applyFill="1" applyAlignment="1">
      <alignment horizontal="left" vertical="center" wrapText="1"/>
    </xf>
    <xf numFmtId="0" fontId="8" fillId="0" borderId="0" xfId="3" applyFont="1" applyFill="1" applyAlignment="1">
      <alignment horizontal="left" vertical="center" wrapText="1"/>
    </xf>
    <xf numFmtId="0" fontId="20" fillId="0" borderId="3" xfId="1" applyFont="1" applyFill="1" applyBorder="1" applyAlignment="1">
      <alignment horizontal="center" vertical="center" wrapText="1"/>
    </xf>
    <xf numFmtId="0" fontId="20" fillId="0" borderId="7" xfId="1" applyFont="1" applyFill="1" applyBorder="1" applyAlignment="1">
      <alignment horizontal="center" vertical="center" wrapText="1"/>
    </xf>
    <xf numFmtId="0" fontId="20" fillId="0" borderId="1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/>
    </xf>
    <xf numFmtId="1" fontId="18" fillId="0" borderId="0" xfId="1" applyNumberFormat="1" applyFont="1" applyFill="1" applyBorder="1" applyAlignment="1">
      <alignment horizontal="center" vertical="top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2" fontId="6" fillId="0" borderId="0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2" fontId="6" fillId="0" borderId="0" xfId="1" applyNumberFormat="1" applyFont="1" applyFill="1" applyAlignment="1">
      <alignment horizontal="center"/>
    </xf>
    <xf numFmtId="0" fontId="8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BD103"/>
  <sheetViews>
    <sheetView tabSelected="1" view="pageBreakPreview" zoomScale="70" zoomScaleNormal="100" zoomScaleSheetLayoutView="70" workbookViewId="0">
      <pane ySplit="20" topLeftCell="A21" activePane="bottomLeft" state="frozen"/>
      <selection pane="bottomLeft" activeCell="E28" sqref="E28"/>
    </sheetView>
  </sheetViews>
  <sheetFormatPr defaultRowHeight="14.25" outlineLevelRow="1" x14ac:dyDescent="0.2"/>
  <cols>
    <col min="1" max="1" width="11.140625" style="3" customWidth="1"/>
    <col min="2" max="2" width="42.140625" style="17" customWidth="1"/>
    <col min="3" max="3" width="19.28515625" style="3" customWidth="1"/>
    <col min="4" max="5" width="24.7109375" style="3" customWidth="1"/>
    <col min="6" max="6" width="15.7109375" style="3" customWidth="1"/>
    <col min="7" max="7" width="15.7109375" style="51" customWidth="1"/>
    <col min="8" max="10" width="16.28515625" style="18" hidden="1" customWidth="1"/>
    <col min="11" max="12" width="13.28515625" style="3" customWidth="1"/>
    <col min="13" max="13" width="15.140625" style="51" customWidth="1"/>
    <col min="14" max="14" width="14.5703125" style="3" customWidth="1"/>
    <col min="15" max="15" width="13.28515625" style="3" customWidth="1"/>
    <col min="16" max="16" width="14.5703125" style="3" customWidth="1"/>
    <col min="17" max="22" width="14.140625" style="3" customWidth="1"/>
    <col min="23" max="23" width="35.7109375" style="19" customWidth="1"/>
    <col min="24" max="25" width="16.85546875" style="7" customWidth="1"/>
    <col min="26" max="26" width="8.140625" style="10" customWidth="1"/>
    <col min="27" max="27" width="6.85546875" style="10" customWidth="1"/>
    <col min="28" max="28" width="9.5703125" style="10" customWidth="1"/>
    <col min="29" max="29" width="6.42578125" style="10" customWidth="1"/>
    <col min="30" max="30" width="8.42578125" style="10" customWidth="1"/>
    <col min="31" max="31" width="11.42578125" style="10" customWidth="1"/>
    <col min="32" max="32" width="9" style="10" customWidth="1"/>
    <col min="33" max="33" width="7.7109375" style="10" customWidth="1"/>
    <col min="34" max="34" width="9.140625" style="10"/>
    <col min="35" max="35" width="7" style="10" customWidth="1"/>
    <col min="36" max="36" width="7.7109375" style="10" customWidth="1"/>
    <col min="37" max="37" width="10.7109375" style="10" customWidth="1"/>
    <col min="38" max="38" width="8.42578125" style="10" customWidth="1"/>
    <col min="39" max="45" width="8.28515625" style="10" customWidth="1"/>
    <col min="46" max="46" width="9.85546875" style="10" customWidth="1"/>
    <col min="47" max="47" width="7" style="10" customWidth="1"/>
    <col min="48" max="48" width="7.85546875" style="10" customWidth="1"/>
    <col min="49" max="49" width="11" style="10" customWidth="1"/>
    <col min="50" max="50" width="7.7109375" style="10" customWidth="1"/>
    <col min="51" max="51" width="8.85546875" style="10" customWidth="1"/>
    <col min="52" max="16384" width="9.140625" style="10"/>
  </cols>
  <sheetData>
    <row r="1" spans="1:56" s="8" customFormat="1" ht="15.75" outlineLevel="1" x14ac:dyDescent="0.2">
      <c r="A1" s="1"/>
      <c r="B1" s="2"/>
      <c r="C1" s="3"/>
      <c r="D1" s="1"/>
      <c r="E1" s="1"/>
      <c r="F1" s="1"/>
      <c r="G1" s="1"/>
      <c r="H1" s="4"/>
      <c r="I1" s="4"/>
      <c r="J1" s="4"/>
      <c r="K1" s="1"/>
      <c r="L1" s="1"/>
      <c r="M1" s="5"/>
      <c r="N1" s="1"/>
      <c r="O1" s="1"/>
      <c r="P1" s="1"/>
      <c r="Q1" s="1"/>
      <c r="R1" s="1"/>
      <c r="S1" s="1"/>
      <c r="T1" s="1"/>
      <c r="U1" s="1"/>
      <c r="V1" s="1"/>
      <c r="W1" s="6" t="s">
        <v>0</v>
      </c>
      <c r="X1" s="7"/>
      <c r="Y1" s="7"/>
    </row>
    <row r="2" spans="1:56" s="8" customFormat="1" ht="15.75" outlineLevel="1" x14ac:dyDescent="0.25">
      <c r="A2" s="1"/>
      <c r="B2" s="2"/>
      <c r="C2" s="3"/>
      <c r="D2" s="1"/>
      <c r="E2" s="1"/>
      <c r="F2" s="1"/>
      <c r="G2" s="1"/>
      <c r="H2" s="4"/>
      <c r="I2" s="4"/>
      <c r="J2" s="4"/>
      <c r="K2" s="1"/>
      <c r="L2" s="1"/>
      <c r="M2" s="5"/>
      <c r="N2" s="1"/>
      <c r="O2" s="1"/>
      <c r="P2" s="1"/>
      <c r="Q2" s="1"/>
      <c r="R2" s="1"/>
      <c r="S2" s="1"/>
      <c r="T2" s="1"/>
      <c r="U2" s="1"/>
      <c r="V2" s="1"/>
      <c r="W2" s="9" t="s">
        <v>1</v>
      </c>
      <c r="X2" s="7"/>
      <c r="Y2" s="7"/>
    </row>
    <row r="3" spans="1:56" s="8" customFormat="1" ht="15.75" outlineLevel="1" x14ac:dyDescent="0.25">
      <c r="A3" s="1"/>
      <c r="B3" s="2"/>
      <c r="C3" s="3"/>
      <c r="D3" s="1"/>
      <c r="E3" s="1"/>
      <c r="F3" s="1"/>
      <c r="G3" s="1"/>
      <c r="H3" s="4"/>
      <c r="I3" s="4"/>
      <c r="J3" s="4"/>
      <c r="K3" s="1"/>
      <c r="L3" s="1"/>
      <c r="M3" s="5"/>
      <c r="N3" s="1"/>
      <c r="O3" s="1"/>
      <c r="P3" s="1"/>
      <c r="Q3" s="1"/>
      <c r="R3" s="1"/>
      <c r="S3" s="1"/>
      <c r="T3" s="1"/>
      <c r="U3" s="1"/>
      <c r="V3" s="1"/>
      <c r="W3" s="9" t="s">
        <v>2</v>
      </c>
      <c r="X3" s="7"/>
      <c r="Y3" s="7"/>
    </row>
    <row r="4" spans="1:56" ht="18.75" outlineLevel="1" x14ac:dyDescent="0.3">
      <c r="A4" s="85" t="s">
        <v>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6"/>
      <c r="N4" s="85"/>
      <c r="O4" s="85"/>
      <c r="P4" s="85"/>
      <c r="Q4" s="85"/>
      <c r="R4" s="85"/>
      <c r="S4" s="85"/>
      <c r="T4" s="85"/>
      <c r="U4" s="85"/>
      <c r="V4" s="85"/>
      <c r="W4" s="85"/>
    </row>
    <row r="5" spans="1:56" ht="18.75" outlineLevel="1" x14ac:dyDescent="0.3">
      <c r="A5" s="87" t="s">
        <v>4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8"/>
      <c r="N5" s="87"/>
      <c r="O5" s="87"/>
      <c r="P5" s="87"/>
      <c r="Q5" s="87"/>
      <c r="R5" s="87"/>
      <c r="S5" s="87"/>
      <c r="T5" s="87"/>
      <c r="U5" s="87"/>
      <c r="V5" s="87"/>
      <c r="W5" s="87"/>
      <c r="X5" s="11"/>
      <c r="Y5" s="11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</row>
    <row r="6" spans="1:56" ht="18.75" outlineLevel="1" x14ac:dyDescent="0.2">
      <c r="A6" s="89" t="s">
        <v>5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13"/>
      <c r="Y6" s="13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</row>
    <row r="7" spans="1:56" ht="15.75" outlineLevel="1" x14ac:dyDescent="0.2">
      <c r="A7" s="90" t="s">
        <v>6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15"/>
      <c r="Y7" s="15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</row>
    <row r="8" spans="1:56" outlineLevel="1" x14ac:dyDescent="0.2">
      <c r="G8" s="3"/>
      <c r="M8" s="3"/>
    </row>
    <row r="9" spans="1:56" ht="18.75" outlineLevel="1" x14ac:dyDescent="0.3">
      <c r="A9" s="91" t="s">
        <v>7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11"/>
      <c r="Y9" s="11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</row>
    <row r="10" spans="1:56" ht="18.75" outlineLevel="1" x14ac:dyDescent="0.3">
      <c r="A10" s="20"/>
      <c r="B10" s="20"/>
      <c r="C10" s="21"/>
      <c r="D10" s="20"/>
      <c r="E10" s="20"/>
      <c r="F10" s="20"/>
      <c r="G10" s="20"/>
      <c r="H10" s="22"/>
      <c r="I10" s="22"/>
      <c r="J10" s="22"/>
      <c r="K10" s="20"/>
      <c r="L10" s="20"/>
      <c r="M10" s="20"/>
      <c r="N10" s="20"/>
      <c r="O10" s="20"/>
      <c r="P10" s="20"/>
      <c r="Q10" s="20"/>
      <c r="R10" s="20"/>
      <c r="S10" s="23"/>
      <c r="T10" s="20"/>
      <c r="U10" s="20"/>
      <c r="V10" s="20"/>
      <c r="W10" s="24"/>
      <c r="X10" s="11"/>
      <c r="Y10" s="11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</row>
    <row r="11" spans="1:56" ht="18.75" outlineLevel="1" x14ac:dyDescent="0.3">
      <c r="A11" s="91" t="s">
        <v>8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25"/>
      <c r="Y11" s="25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</row>
    <row r="12" spans="1:56" outlineLevel="1" x14ac:dyDescent="0.2">
      <c r="A12" s="77" t="s">
        <v>9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</row>
    <row r="13" spans="1:56" ht="15.75" outlineLevel="1" x14ac:dyDescent="0.2">
      <c r="A13" s="78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28"/>
      <c r="R13" s="28"/>
      <c r="S13" s="29"/>
      <c r="T13" s="28"/>
      <c r="U13" s="28"/>
      <c r="V13" s="28"/>
      <c r="W13" s="30"/>
    </row>
    <row r="14" spans="1:56" ht="15.75" outlineLevel="1" x14ac:dyDescent="0.2">
      <c r="A14" s="28"/>
      <c r="B14" s="31"/>
      <c r="C14" s="32"/>
      <c r="D14" s="28"/>
      <c r="E14" s="28"/>
      <c r="F14" s="28"/>
      <c r="G14" s="28"/>
      <c r="H14" s="33"/>
      <c r="I14" s="33"/>
      <c r="J14" s="33"/>
      <c r="K14" s="28"/>
      <c r="L14" s="28"/>
      <c r="M14" s="28"/>
      <c r="N14" s="28"/>
      <c r="O14" s="28"/>
      <c r="P14" s="28"/>
      <c r="Q14" s="28"/>
      <c r="R14" s="28"/>
      <c r="S14" s="29"/>
      <c r="T14" s="28"/>
      <c r="U14" s="28"/>
      <c r="V14" s="28"/>
      <c r="W14" s="30"/>
    </row>
    <row r="15" spans="1:56" ht="15.75" x14ac:dyDescent="0.2">
      <c r="A15" s="28"/>
      <c r="B15" s="31"/>
      <c r="C15" s="32"/>
      <c r="D15" s="28"/>
      <c r="E15" s="28"/>
      <c r="F15" s="28"/>
      <c r="G15" s="31"/>
      <c r="H15" s="33"/>
      <c r="I15" s="33"/>
      <c r="J15" s="33"/>
      <c r="K15" s="28"/>
      <c r="L15" s="28"/>
      <c r="M15" s="31"/>
      <c r="N15" s="28"/>
      <c r="O15" s="28"/>
      <c r="P15" s="28"/>
      <c r="Q15" s="28"/>
      <c r="R15" s="28"/>
      <c r="S15" s="29"/>
      <c r="T15" s="28"/>
      <c r="U15" s="28"/>
      <c r="V15" s="28"/>
      <c r="W15" s="30"/>
      <c r="X15" s="34">
        <f>N21</f>
        <v>143.35774003185998</v>
      </c>
      <c r="Y15" s="34" t="e">
        <f>#REF!</f>
        <v>#REF!</v>
      </c>
    </row>
    <row r="16" spans="1:56" ht="15.75" x14ac:dyDescent="0.2">
      <c r="A16" s="28"/>
      <c r="B16" s="31"/>
      <c r="C16" s="32"/>
      <c r="D16" s="28"/>
      <c r="E16" s="28"/>
      <c r="F16" s="28"/>
      <c r="G16" s="31"/>
      <c r="H16" s="33"/>
      <c r="I16" s="33"/>
      <c r="J16" s="33"/>
      <c r="K16" s="28"/>
      <c r="L16" s="28"/>
      <c r="M16" s="28"/>
      <c r="N16" s="28"/>
      <c r="O16" s="35"/>
      <c r="P16" s="35"/>
      <c r="Q16" s="28"/>
      <c r="R16" s="28"/>
      <c r="S16" s="29"/>
      <c r="T16" s="28"/>
      <c r="U16" s="28"/>
      <c r="V16" s="28"/>
      <c r="W16" s="30"/>
    </row>
    <row r="17" spans="1:25" ht="42.75" customHeight="1" x14ac:dyDescent="0.2">
      <c r="A17" s="65" t="s">
        <v>10</v>
      </c>
      <c r="B17" s="65" t="s">
        <v>11</v>
      </c>
      <c r="C17" s="65" t="s">
        <v>12</v>
      </c>
      <c r="D17" s="68" t="s">
        <v>13</v>
      </c>
      <c r="E17" s="73" t="s">
        <v>14</v>
      </c>
      <c r="F17" s="82" t="s">
        <v>15</v>
      </c>
      <c r="G17" s="72"/>
      <c r="H17" s="62" t="s">
        <v>16</v>
      </c>
      <c r="I17" s="62" t="s">
        <v>17</v>
      </c>
      <c r="J17" s="62" t="s">
        <v>18</v>
      </c>
      <c r="K17" s="65" t="s">
        <v>19</v>
      </c>
      <c r="L17" s="65"/>
      <c r="M17" s="66" t="s">
        <v>20</v>
      </c>
      <c r="N17" s="65"/>
      <c r="O17" s="65"/>
      <c r="P17" s="65"/>
      <c r="Q17" s="67" t="s">
        <v>21</v>
      </c>
      <c r="R17" s="68"/>
      <c r="S17" s="67" t="s">
        <v>22</v>
      </c>
      <c r="T17" s="71"/>
      <c r="U17" s="71"/>
      <c r="V17" s="72"/>
      <c r="W17" s="73" t="s">
        <v>23</v>
      </c>
      <c r="X17" s="34"/>
    </row>
    <row r="18" spans="1:25" ht="77.25" customHeight="1" x14ac:dyDescent="0.2">
      <c r="A18" s="65"/>
      <c r="B18" s="65"/>
      <c r="C18" s="65"/>
      <c r="D18" s="79"/>
      <c r="E18" s="80"/>
      <c r="F18" s="83"/>
      <c r="G18" s="84"/>
      <c r="H18" s="63"/>
      <c r="I18" s="63"/>
      <c r="J18" s="63"/>
      <c r="K18" s="65"/>
      <c r="L18" s="65"/>
      <c r="M18" s="66" t="s">
        <v>24</v>
      </c>
      <c r="N18" s="65"/>
      <c r="O18" s="65" t="s">
        <v>25</v>
      </c>
      <c r="P18" s="65"/>
      <c r="Q18" s="69"/>
      <c r="R18" s="70"/>
      <c r="S18" s="65" t="s">
        <v>26</v>
      </c>
      <c r="T18" s="76"/>
      <c r="U18" s="65" t="s">
        <v>27</v>
      </c>
      <c r="V18" s="76"/>
      <c r="W18" s="74"/>
    </row>
    <row r="19" spans="1:25" ht="108.75" customHeight="1" x14ac:dyDescent="0.2">
      <c r="A19" s="65"/>
      <c r="B19" s="65"/>
      <c r="C19" s="65"/>
      <c r="D19" s="70"/>
      <c r="E19" s="81"/>
      <c r="F19" s="36" t="s">
        <v>28</v>
      </c>
      <c r="G19" s="36" t="s">
        <v>29</v>
      </c>
      <c r="H19" s="64"/>
      <c r="I19" s="64"/>
      <c r="J19" s="64"/>
      <c r="K19" s="36" t="s">
        <v>28</v>
      </c>
      <c r="L19" s="36" t="s">
        <v>29</v>
      </c>
      <c r="M19" s="36" t="s">
        <v>28</v>
      </c>
      <c r="N19" s="36" t="s">
        <v>30</v>
      </c>
      <c r="O19" s="36" t="s">
        <v>28</v>
      </c>
      <c r="P19" s="36" t="s">
        <v>31</v>
      </c>
      <c r="Q19" s="36" t="s">
        <v>28</v>
      </c>
      <c r="R19" s="36" t="s">
        <v>29</v>
      </c>
      <c r="S19" s="36" t="s">
        <v>28</v>
      </c>
      <c r="T19" s="36" t="s">
        <v>30</v>
      </c>
      <c r="U19" s="36" t="s">
        <v>28</v>
      </c>
      <c r="V19" s="36" t="s">
        <v>30</v>
      </c>
      <c r="W19" s="75"/>
    </row>
    <row r="20" spans="1:25" ht="15.75" x14ac:dyDescent="0.2">
      <c r="A20" s="37">
        <v>1</v>
      </c>
      <c r="B20" s="37">
        <v>2</v>
      </c>
      <c r="C20" s="37">
        <v>3</v>
      </c>
      <c r="D20" s="37">
        <v>4</v>
      </c>
      <c r="E20" s="37">
        <v>5</v>
      </c>
      <c r="F20" s="37">
        <v>6</v>
      </c>
      <c r="G20" s="38">
        <v>7</v>
      </c>
      <c r="H20" s="39">
        <v>51</v>
      </c>
      <c r="I20" s="39">
        <v>52</v>
      </c>
      <c r="J20" s="39">
        <v>53</v>
      </c>
      <c r="K20" s="37">
        <v>8</v>
      </c>
      <c r="L20" s="37">
        <v>9</v>
      </c>
      <c r="M20" s="37">
        <v>10</v>
      </c>
      <c r="N20" s="37">
        <v>11</v>
      </c>
      <c r="O20" s="37">
        <v>12</v>
      </c>
      <c r="P20" s="37">
        <v>13</v>
      </c>
      <c r="Q20" s="37">
        <v>14</v>
      </c>
      <c r="R20" s="37">
        <v>15</v>
      </c>
      <c r="S20" s="37">
        <v>16</v>
      </c>
      <c r="T20" s="37">
        <v>17</v>
      </c>
      <c r="U20" s="37">
        <v>18</v>
      </c>
      <c r="V20" s="37">
        <v>19</v>
      </c>
      <c r="W20" s="37">
        <v>20</v>
      </c>
    </row>
    <row r="21" spans="1:25" ht="31.5" x14ac:dyDescent="0.2">
      <c r="A21" s="40">
        <v>0</v>
      </c>
      <c r="B21" s="41" t="s">
        <v>32</v>
      </c>
      <c r="C21" s="40" t="s">
        <v>33</v>
      </c>
      <c r="D21" s="42">
        <f t="shared" ref="D21:P21" si="0">SUM(D22:D27)</f>
        <v>58.354769210000001</v>
      </c>
      <c r="E21" s="42">
        <f t="shared" si="0"/>
        <v>540.70044145793997</v>
      </c>
      <c r="F21" s="42">
        <f t="shared" si="0"/>
        <v>0</v>
      </c>
      <c r="G21" s="42">
        <f t="shared" si="0"/>
        <v>0</v>
      </c>
      <c r="H21" s="43" t="e">
        <f t="shared" si="0"/>
        <v>#REF!</v>
      </c>
      <c r="I21" s="43" t="e">
        <f t="shared" si="0"/>
        <v>#REF!</v>
      </c>
      <c r="J21" s="43" t="e">
        <f t="shared" si="0"/>
        <v>#REF!</v>
      </c>
      <c r="K21" s="42">
        <f t="shared" si="0"/>
        <v>58.354769210000001</v>
      </c>
      <c r="L21" s="42">
        <f t="shared" si="0"/>
        <v>540.70044145793997</v>
      </c>
      <c r="M21" s="42">
        <f t="shared" si="0"/>
        <v>16.365038816422373</v>
      </c>
      <c r="N21" s="42">
        <f t="shared" si="0"/>
        <v>143.35774003185998</v>
      </c>
      <c r="O21" s="42">
        <f t="shared" si="0"/>
        <v>14.94598567237443</v>
      </c>
      <c r="P21" s="42">
        <f t="shared" si="0"/>
        <v>130.92683448999998</v>
      </c>
      <c r="Q21" s="42">
        <f>SUM(Q22:Q27)</f>
        <v>56.648606462012054</v>
      </c>
      <c r="R21" s="42">
        <f>SUM(R22:R27)</f>
        <v>409.77360696794</v>
      </c>
      <c r="S21" s="42">
        <f>O21-M21</f>
        <v>-1.4190531440479432</v>
      </c>
      <c r="T21" s="42">
        <f>SUM(T22:T27)</f>
        <v>-12.430905541859994</v>
      </c>
      <c r="U21" s="44">
        <f>S21/M21</f>
        <v>-8.6712482626311801E-2</v>
      </c>
      <c r="V21" s="44">
        <f>T21/N21</f>
        <v>-8.6712482626311885E-2</v>
      </c>
      <c r="W21" s="45" t="s">
        <v>34</v>
      </c>
      <c r="X21" s="46"/>
      <c r="Y21" s="46"/>
    </row>
    <row r="22" spans="1:25" ht="15.75" x14ac:dyDescent="0.2">
      <c r="A22" s="40" t="s">
        <v>35</v>
      </c>
      <c r="B22" s="41" t="s">
        <v>36</v>
      </c>
      <c r="C22" s="40" t="s">
        <v>33</v>
      </c>
      <c r="D22" s="47">
        <f t="shared" ref="D22:P22" si="1">SUM(D28)</f>
        <v>0</v>
      </c>
      <c r="E22" s="47">
        <f t="shared" si="1"/>
        <v>0</v>
      </c>
      <c r="F22" s="47">
        <f t="shared" si="1"/>
        <v>0</v>
      </c>
      <c r="G22" s="47">
        <f t="shared" si="1"/>
        <v>0</v>
      </c>
      <c r="H22" s="48">
        <f t="shared" si="1"/>
        <v>0</v>
      </c>
      <c r="I22" s="48">
        <f t="shared" si="1"/>
        <v>0</v>
      </c>
      <c r="J22" s="48">
        <f t="shared" si="1"/>
        <v>0</v>
      </c>
      <c r="K22" s="47">
        <f t="shared" si="1"/>
        <v>0</v>
      </c>
      <c r="L22" s="47">
        <f t="shared" si="1"/>
        <v>0</v>
      </c>
      <c r="M22" s="47">
        <f t="shared" si="1"/>
        <v>0</v>
      </c>
      <c r="N22" s="47">
        <f t="shared" si="1"/>
        <v>0</v>
      </c>
      <c r="O22" s="47">
        <f t="shared" si="1"/>
        <v>0</v>
      </c>
      <c r="P22" s="47">
        <f t="shared" si="1"/>
        <v>0</v>
      </c>
      <c r="Q22" s="47">
        <f>SUM(Q28)</f>
        <v>0</v>
      </c>
      <c r="R22" s="47">
        <f>SUM(R28)</f>
        <v>0</v>
      </c>
      <c r="S22" s="47">
        <f t="shared" ref="S22:T79" si="2">O22-M22</f>
        <v>0</v>
      </c>
      <c r="T22" s="47">
        <f>SUM(T28)</f>
        <v>0</v>
      </c>
      <c r="U22" s="44">
        <v>0</v>
      </c>
      <c r="V22" s="44">
        <v>0</v>
      </c>
      <c r="W22" s="45" t="s">
        <v>34</v>
      </c>
      <c r="X22" s="46"/>
      <c r="Y22" s="46"/>
    </row>
    <row r="23" spans="1:25" ht="31.5" x14ac:dyDescent="0.2">
      <c r="A23" s="40" t="s">
        <v>37</v>
      </c>
      <c r="B23" s="41" t="s">
        <v>38</v>
      </c>
      <c r="C23" s="40" t="s">
        <v>33</v>
      </c>
      <c r="D23" s="47">
        <f t="shared" ref="D23:P23" si="3">SUM(D46)</f>
        <v>23.010462499999999</v>
      </c>
      <c r="E23" s="47">
        <f t="shared" si="3"/>
        <v>215.15485563999999</v>
      </c>
      <c r="F23" s="47">
        <f t="shared" si="3"/>
        <v>0</v>
      </c>
      <c r="G23" s="47">
        <f t="shared" si="3"/>
        <v>0</v>
      </c>
      <c r="H23" s="48" t="e">
        <f t="shared" si="3"/>
        <v>#REF!</v>
      </c>
      <c r="I23" s="48" t="e">
        <f t="shared" si="3"/>
        <v>#REF!</v>
      </c>
      <c r="J23" s="48" t="e">
        <f t="shared" si="3"/>
        <v>#REF!</v>
      </c>
      <c r="K23" s="47">
        <f t="shared" si="3"/>
        <v>23.010462499999999</v>
      </c>
      <c r="L23" s="47">
        <f>SUM(L46)</f>
        <v>215.15485563999999</v>
      </c>
      <c r="M23" s="47">
        <f t="shared" si="3"/>
        <v>5.8703421512054792</v>
      </c>
      <c r="N23" s="47">
        <f t="shared" si="3"/>
        <v>51.424197244559991</v>
      </c>
      <c r="O23" s="47">
        <f t="shared" si="3"/>
        <v>5.0247875559360731</v>
      </c>
      <c r="P23" s="47">
        <f t="shared" si="3"/>
        <v>44.017138989999999</v>
      </c>
      <c r="Q23" s="47">
        <f>SUM(Q46)</f>
        <v>22.43685661461917</v>
      </c>
      <c r="R23" s="47">
        <f>SUM(R46)</f>
        <v>171.13771665000002</v>
      </c>
      <c r="S23" s="47">
        <f t="shared" si="2"/>
        <v>-0.84555459526940613</v>
      </c>
      <c r="T23" s="47">
        <f>SUM(T46)</f>
        <v>-7.4070582545599928</v>
      </c>
      <c r="U23" s="44">
        <f t="shared" ref="U23:V80" si="4">S23/M23</f>
        <v>-0.14403838370745917</v>
      </c>
      <c r="V23" s="44">
        <f t="shared" si="4"/>
        <v>-0.14403838370745908</v>
      </c>
      <c r="W23" s="45" t="s">
        <v>34</v>
      </c>
      <c r="X23" s="46"/>
      <c r="Y23" s="46"/>
    </row>
    <row r="24" spans="1:25" ht="63" x14ac:dyDescent="0.2">
      <c r="A24" s="40" t="s">
        <v>39</v>
      </c>
      <c r="B24" s="41" t="s">
        <v>40</v>
      </c>
      <c r="C24" s="40" t="s">
        <v>33</v>
      </c>
      <c r="D24" s="47">
        <f t="shared" ref="D24:P24" si="5">SUM(D70)</f>
        <v>0.79044906000000004</v>
      </c>
      <c r="E24" s="47">
        <f t="shared" si="5"/>
        <v>5.3712594500000002</v>
      </c>
      <c r="F24" s="47">
        <f t="shared" si="5"/>
        <v>0</v>
      </c>
      <c r="G24" s="47">
        <f t="shared" si="5"/>
        <v>0</v>
      </c>
      <c r="H24" s="48">
        <f t="shared" si="5"/>
        <v>0</v>
      </c>
      <c r="I24" s="48">
        <f t="shared" si="5"/>
        <v>0</v>
      </c>
      <c r="J24" s="48">
        <f t="shared" si="5"/>
        <v>8.76</v>
      </c>
      <c r="K24" s="47">
        <f t="shared" si="5"/>
        <v>0.79044906000000004</v>
      </c>
      <c r="L24" s="47">
        <f t="shared" si="5"/>
        <v>5.3712594500000002</v>
      </c>
      <c r="M24" s="47">
        <f t="shared" si="5"/>
        <v>0.61315747146118726</v>
      </c>
      <c r="N24" s="47">
        <f t="shared" si="5"/>
        <v>5.3712594500000002</v>
      </c>
      <c r="O24" s="47">
        <f t="shared" si="5"/>
        <v>0.61328248630136983</v>
      </c>
      <c r="P24" s="47">
        <f t="shared" si="5"/>
        <v>5.3723545799999997</v>
      </c>
      <c r="Q24" s="47">
        <f>SUM(Q70)</f>
        <v>0.72043964375555136</v>
      </c>
      <c r="R24" s="47">
        <f>SUM(R70)</f>
        <v>-1.0951299999995001E-3</v>
      </c>
      <c r="S24" s="47">
        <f t="shared" si="2"/>
        <v>1.2501484018256903E-4</v>
      </c>
      <c r="T24" s="47">
        <f>SUM(T70)</f>
        <v>1.0951299999995001E-3</v>
      </c>
      <c r="U24" s="44">
        <f t="shared" si="4"/>
        <v>2.0388700456450761E-4</v>
      </c>
      <c r="V24" s="44">
        <f t="shared" si="4"/>
        <v>2.0388700456454401E-4</v>
      </c>
      <c r="W24" s="45" t="s">
        <v>34</v>
      </c>
      <c r="X24" s="46"/>
      <c r="Y24" s="46"/>
    </row>
    <row r="25" spans="1:25" ht="31.5" x14ac:dyDescent="0.2">
      <c r="A25" s="40" t="s">
        <v>41</v>
      </c>
      <c r="B25" s="41" t="s">
        <v>42</v>
      </c>
      <c r="C25" s="40" t="s">
        <v>33</v>
      </c>
      <c r="D25" s="47">
        <f t="shared" ref="D25:P25" si="6">SUM(D74)</f>
        <v>25.454599660000003</v>
      </c>
      <c r="E25" s="47">
        <f t="shared" si="6"/>
        <v>238.05791033794</v>
      </c>
      <c r="F25" s="47">
        <f t="shared" si="6"/>
        <v>0</v>
      </c>
      <c r="G25" s="47">
        <f t="shared" si="6"/>
        <v>0</v>
      </c>
      <c r="H25" s="48">
        <f t="shared" si="6"/>
        <v>0</v>
      </c>
      <c r="I25" s="48">
        <f t="shared" si="6"/>
        <v>0</v>
      </c>
      <c r="J25" s="48">
        <f t="shared" si="6"/>
        <v>35.04</v>
      </c>
      <c r="K25" s="47">
        <f t="shared" si="6"/>
        <v>25.454599660000003</v>
      </c>
      <c r="L25" s="47">
        <f t="shared" si="6"/>
        <v>238.05791033794</v>
      </c>
      <c r="M25" s="47">
        <f t="shared" si="6"/>
        <v>5.8798956709246575</v>
      </c>
      <c r="N25" s="47">
        <f t="shared" si="6"/>
        <v>51.507886077299993</v>
      </c>
      <c r="O25" s="47">
        <f t="shared" si="6"/>
        <v>5.3371884326484018</v>
      </c>
      <c r="P25" s="47">
        <f t="shared" si="6"/>
        <v>46.753770669999994</v>
      </c>
      <c r="Q25" s="47">
        <f>SUM(Q74)</f>
        <v>24.845331574081236</v>
      </c>
      <c r="R25" s="47">
        <f>SUM(R74)</f>
        <v>191.30413966794001</v>
      </c>
      <c r="S25" s="47">
        <f t="shared" si="2"/>
        <v>-0.54270723827625567</v>
      </c>
      <c r="T25" s="47">
        <f>SUM(T74)</f>
        <v>-4.7541154073000014</v>
      </c>
      <c r="U25" s="44">
        <f t="shared" si="4"/>
        <v>-9.2298787027782575E-2</v>
      </c>
      <c r="V25" s="44">
        <f t="shared" si="4"/>
        <v>-9.2298787027782617E-2</v>
      </c>
      <c r="W25" s="45" t="s">
        <v>34</v>
      </c>
      <c r="X25" s="46"/>
      <c r="Y25" s="46"/>
    </row>
    <row r="26" spans="1:25" ht="47.25" x14ac:dyDescent="0.2">
      <c r="A26" s="40" t="s">
        <v>43</v>
      </c>
      <c r="B26" s="41" t="s">
        <v>44</v>
      </c>
      <c r="C26" s="40" t="s">
        <v>33</v>
      </c>
      <c r="D26" s="47">
        <f>SUM(D79)</f>
        <v>0</v>
      </c>
      <c r="E26" s="47">
        <f>SUM(E79)</f>
        <v>0</v>
      </c>
      <c r="F26" s="47">
        <f t="shared" ref="F26:P27" si="7">SUM(F79)</f>
        <v>0</v>
      </c>
      <c r="G26" s="47">
        <f t="shared" si="7"/>
        <v>0</v>
      </c>
      <c r="H26" s="48">
        <f t="shared" si="7"/>
        <v>0</v>
      </c>
      <c r="I26" s="48">
        <f t="shared" si="7"/>
        <v>0</v>
      </c>
      <c r="J26" s="48">
        <f t="shared" si="7"/>
        <v>0</v>
      </c>
      <c r="K26" s="47">
        <f t="shared" si="7"/>
        <v>0</v>
      </c>
      <c r="L26" s="47">
        <f t="shared" si="7"/>
        <v>0</v>
      </c>
      <c r="M26" s="47">
        <f t="shared" si="7"/>
        <v>0</v>
      </c>
      <c r="N26" s="47">
        <f t="shared" si="7"/>
        <v>0</v>
      </c>
      <c r="O26" s="47">
        <f t="shared" si="7"/>
        <v>0</v>
      </c>
      <c r="P26" s="47">
        <f t="shared" si="7"/>
        <v>0</v>
      </c>
      <c r="Q26" s="47">
        <f>SUM(Q79)</f>
        <v>0</v>
      </c>
      <c r="R26" s="47">
        <f>SUM(R79)</f>
        <v>0</v>
      </c>
      <c r="S26" s="47">
        <f t="shared" si="2"/>
        <v>0</v>
      </c>
      <c r="T26" s="47">
        <f>SUM(T79)</f>
        <v>0</v>
      </c>
      <c r="U26" s="44">
        <v>0</v>
      </c>
      <c r="V26" s="44">
        <v>0</v>
      </c>
      <c r="W26" s="45" t="s">
        <v>34</v>
      </c>
      <c r="X26" s="46"/>
      <c r="Y26" s="46"/>
    </row>
    <row r="27" spans="1:25" ht="15.75" x14ac:dyDescent="0.2">
      <c r="A27" s="40" t="s">
        <v>45</v>
      </c>
      <c r="B27" s="41" t="s">
        <v>46</v>
      </c>
      <c r="C27" s="40" t="s">
        <v>33</v>
      </c>
      <c r="D27" s="47">
        <f>SUM(D80)</f>
        <v>9.0992579899999999</v>
      </c>
      <c r="E27" s="47">
        <f>SUM(E80)</f>
        <v>82.116416029999982</v>
      </c>
      <c r="F27" s="47">
        <f t="shared" si="7"/>
        <v>0</v>
      </c>
      <c r="G27" s="47">
        <f t="shared" si="7"/>
        <v>0</v>
      </c>
      <c r="H27" s="48">
        <f t="shared" si="7"/>
        <v>0</v>
      </c>
      <c r="I27" s="48">
        <f t="shared" si="7"/>
        <v>0</v>
      </c>
      <c r="J27" s="48">
        <f t="shared" si="7"/>
        <v>87.600000000000009</v>
      </c>
      <c r="K27" s="47">
        <f t="shared" si="7"/>
        <v>9.0992579899999999</v>
      </c>
      <c r="L27" s="47">
        <f t="shared" si="7"/>
        <v>82.116416029999982</v>
      </c>
      <c r="M27" s="47">
        <f t="shared" si="7"/>
        <v>4.0016435228310492</v>
      </c>
      <c r="N27" s="47">
        <f t="shared" si="7"/>
        <v>35.054397260000002</v>
      </c>
      <c r="O27" s="47">
        <f t="shared" si="7"/>
        <v>3.9707271974885847</v>
      </c>
      <c r="P27" s="47">
        <f t="shared" si="7"/>
        <v>34.783570249999997</v>
      </c>
      <c r="Q27" s="47">
        <f>SUM(Q80)</f>
        <v>8.6459786295560974</v>
      </c>
      <c r="R27" s="47">
        <f>SUM(R80)</f>
        <v>47.33284578</v>
      </c>
      <c r="S27" s="47">
        <f t="shared" si="2"/>
        <v>-3.0916325342464468E-2</v>
      </c>
      <c r="T27" s="47">
        <f>SUM(T80)</f>
        <v>-0.27082701000000003</v>
      </c>
      <c r="U27" s="44">
        <f t="shared" si="4"/>
        <v>-7.7259069095170288E-3</v>
      </c>
      <c r="V27" s="44">
        <f t="shared" si="4"/>
        <v>-7.7259069095173489E-3</v>
      </c>
      <c r="W27" s="45" t="s">
        <v>34</v>
      </c>
      <c r="X27" s="46"/>
      <c r="Y27" s="46"/>
    </row>
    <row r="28" spans="1:25" ht="31.5" x14ac:dyDescent="0.2">
      <c r="A28" s="40" t="s">
        <v>47</v>
      </c>
      <c r="B28" s="41" t="s">
        <v>48</v>
      </c>
      <c r="C28" s="40" t="s">
        <v>33</v>
      </c>
      <c r="D28" s="47">
        <f t="shared" ref="D28:P28" si="8">SUM(D29,D33,D36,D43)</f>
        <v>0</v>
      </c>
      <c r="E28" s="47">
        <f t="shared" si="8"/>
        <v>0</v>
      </c>
      <c r="F28" s="47">
        <f t="shared" si="8"/>
        <v>0</v>
      </c>
      <c r="G28" s="47">
        <f t="shared" si="8"/>
        <v>0</v>
      </c>
      <c r="H28" s="48">
        <f t="shared" si="8"/>
        <v>0</v>
      </c>
      <c r="I28" s="48">
        <f t="shared" si="8"/>
        <v>0</v>
      </c>
      <c r="J28" s="48">
        <f t="shared" si="8"/>
        <v>0</v>
      </c>
      <c r="K28" s="47">
        <f t="shared" si="8"/>
        <v>0</v>
      </c>
      <c r="L28" s="47">
        <f t="shared" si="8"/>
        <v>0</v>
      </c>
      <c r="M28" s="47">
        <f t="shared" si="8"/>
        <v>0</v>
      </c>
      <c r="N28" s="47">
        <f t="shared" si="8"/>
        <v>0</v>
      </c>
      <c r="O28" s="47">
        <f t="shared" si="8"/>
        <v>0</v>
      </c>
      <c r="P28" s="47">
        <f t="shared" si="8"/>
        <v>0</v>
      </c>
      <c r="Q28" s="47">
        <f>SUM(Q29,Q33,Q36,Q43)</f>
        <v>0</v>
      </c>
      <c r="R28" s="47">
        <f>SUM(R29,R33,R36,R43)</f>
        <v>0</v>
      </c>
      <c r="S28" s="47">
        <f t="shared" si="2"/>
        <v>0</v>
      </c>
      <c r="T28" s="47">
        <f>SUM(T29,T33,T36,T43)</f>
        <v>0</v>
      </c>
      <c r="U28" s="44">
        <v>0</v>
      </c>
      <c r="V28" s="44">
        <v>0</v>
      </c>
      <c r="W28" s="45" t="s">
        <v>34</v>
      </c>
      <c r="X28" s="46"/>
      <c r="Y28" s="46"/>
    </row>
    <row r="29" spans="1:25" ht="47.25" x14ac:dyDescent="0.2">
      <c r="A29" s="40" t="s">
        <v>49</v>
      </c>
      <c r="B29" s="41" t="s">
        <v>50</v>
      </c>
      <c r="C29" s="40" t="s">
        <v>33</v>
      </c>
      <c r="D29" s="47">
        <f t="shared" ref="D29:P29" si="9">SUM(D30:D32)</f>
        <v>0</v>
      </c>
      <c r="E29" s="47">
        <f t="shared" si="9"/>
        <v>0</v>
      </c>
      <c r="F29" s="47">
        <f t="shared" si="9"/>
        <v>0</v>
      </c>
      <c r="G29" s="47">
        <f t="shared" si="9"/>
        <v>0</v>
      </c>
      <c r="H29" s="48">
        <f t="shared" si="9"/>
        <v>0</v>
      </c>
      <c r="I29" s="48">
        <f t="shared" si="9"/>
        <v>0</v>
      </c>
      <c r="J29" s="48">
        <f t="shared" si="9"/>
        <v>0</v>
      </c>
      <c r="K29" s="47">
        <f t="shared" si="9"/>
        <v>0</v>
      </c>
      <c r="L29" s="47">
        <f t="shared" si="9"/>
        <v>0</v>
      </c>
      <c r="M29" s="47">
        <f t="shared" si="9"/>
        <v>0</v>
      </c>
      <c r="N29" s="47">
        <f t="shared" si="9"/>
        <v>0</v>
      </c>
      <c r="O29" s="47">
        <f t="shared" si="9"/>
        <v>0</v>
      </c>
      <c r="P29" s="47">
        <f t="shared" si="9"/>
        <v>0</v>
      </c>
      <c r="Q29" s="47">
        <f>SUM(Q30:Q32)</f>
        <v>0</v>
      </c>
      <c r="R29" s="47">
        <f>SUM(R30:R32)</f>
        <v>0</v>
      </c>
      <c r="S29" s="47">
        <f t="shared" si="2"/>
        <v>0</v>
      </c>
      <c r="T29" s="47">
        <f>SUM(T30:T32)</f>
        <v>0</v>
      </c>
      <c r="U29" s="44">
        <v>0</v>
      </c>
      <c r="V29" s="44">
        <v>0</v>
      </c>
      <c r="W29" s="45" t="s">
        <v>34</v>
      </c>
      <c r="X29" s="46"/>
      <c r="Y29" s="46"/>
    </row>
    <row r="30" spans="1:25" ht="63" x14ac:dyDescent="0.2">
      <c r="A30" s="40" t="s">
        <v>51</v>
      </c>
      <c r="B30" s="41" t="s">
        <v>52</v>
      </c>
      <c r="C30" s="40" t="s">
        <v>33</v>
      </c>
      <c r="D30" s="47">
        <v>0</v>
      </c>
      <c r="E30" s="47">
        <v>0</v>
      </c>
      <c r="F30" s="47">
        <v>0</v>
      </c>
      <c r="G30" s="47">
        <v>0</v>
      </c>
      <c r="H30" s="48">
        <v>0</v>
      </c>
      <c r="I30" s="48">
        <v>0</v>
      </c>
      <c r="J30" s="48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f t="shared" si="2"/>
        <v>0</v>
      </c>
      <c r="T30" s="47">
        <v>0</v>
      </c>
      <c r="U30" s="44">
        <v>0</v>
      </c>
      <c r="V30" s="44">
        <v>0</v>
      </c>
      <c r="W30" s="45" t="s">
        <v>34</v>
      </c>
      <c r="X30" s="46"/>
      <c r="Y30" s="46"/>
    </row>
    <row r="31" spans="1:25" ht="63" x14ac:dyDescent="0.2">
      <c r="A31" s="40" t="s">
        <v>53</v>
      </c>
      <c r="B31" s="41" t="s">
        <v>54</v>
      </c>
      <c r="C31" s="40" t="s">
        <v>33</v>
      </c>
      <c r="D31" s="47">
        <v>0</v>
      </c>
      <c r="E31" s="47">
        <v>0</v>
      </c>
      <c r="F31" s="47">
        <v>0</v>
      </c>
      <c r="G31" s="47">
        <v>0</v>
      </c>
      <c r="H31" s="48">
        <v>0</v>
      </c>
      <c r="I31" s="48">
        <v>0</v>
      </c>
      <c r="J31" s="48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f t="shared" si="2"/>
        <v>0</v>
      </c>
      <c r="T31" s="47">
        <v>0</v>
      </c>
      <c r="U31" s="44">
        <v>0</v>
      </c>
      <c r="V31" s="44">
        <v>0</v>
      </c>
      <c r="W31" s="45" t="s">
        <v>34</v>
      </c>
      <c r="X31" s="46"/>
      <c r="Y31" s="46"/>
    </row>
    <row r="32" spans="1:25" ht="63" x14ac:dyDescent="0.2">
      <c r="A32" s="40" t="s">
        <v>55</v>
      </c>
      <c r="B32" s="41" t="s">
        <v>56</v>
      </c>
      <c r="C32" s="40" t="s">
        <v>33</v>
      </c>
      <c r="D32" s="47">
        <v>0</v>
      </c>
      <c r="E32" s="47">
        <v>0</v>
      </c>
      <c r="F32" s="47">
        <v>0</v>
      </c>
      <c r="G32" s="47">
        <v>0</v>
      </c>
      <c r="H32" s="48">
        <v>0</v>
      </c>
      <c r="I32" s="48">
        <v>0</v>
      </c>
      <c r="J32" s="48">
        <v>0</v>
      </c>
      <c r="K32" s="47">
        <v>0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  <c r="Q32" s="47">
        <v>0</v>
      </c>
      <c r="R32" s="47">
        <v>0</v>
      </c>
      <c r="S32" s="47">
        <f t="shared" si="2"/>
        <v>0</v>
      </c>
      <c r="T32" s="47">
        <v>0</v>
      </c>
      <c r="U32" s="44">
        <v>0</v>
      </c>
      <c r="V32" s="44">
        <v>0</v>
      </c>
      <c r="W32" s="45" t="s">
        <v>34</v>
      </c>
      <c r="X32" s="46"/>
      <c r="Y32" s="46"/>
    </row>
    <row r="33" spans="1:25" ht="47.25" x14ac:dyDescent="0.2">
      <c r="A33" s="40" t="s">
        <v>57</v>
      </c>
      <c r="B33" s="41" t="s">
        <v>58</v>
      </c>
      <c r="C33" s="40" t="s">
        <v>33</v>
      </c>
      <c r="D33" s="47">
        <f t="shared" ref="D33:P33" si="10">SUM(D34:D35)</f>
        <v>0</v>
      </c>
      <c r="E33" s="47">
        <f t="shared" si="10"/>
        <v>0</v>
      </c>
      <c r="F33" s="47">
        <f t="shared" si="10"/>
        <v>0</v>
      </c>
      <c r="G33" s="47">
        <f t="shared" si="10"/>
        <v>0</v>
      </c>
      <c r="H33" s="48">
        <f t="shared" si="10"/>
        <v>0</v>
      </c>
      <c r="I33" s="48">
        <f t="shared" si="10"/>
        <v>0</v>
      </c>
      <c r="J33" s="48">
        <f t="shared" si="10"/>
        <v>0</v>
      </c>
      <c r="K33" s="47">
        <f t="shared" si="10"/>
        <v>0</v>
      </c>
      <c r="L33" s="47">
        <f t="shared" si="10"/>
        <v>0</v>
      </c>
      <c r="M33" s="47">
        <f t="shared" si="10"/>
        <v>0</v>
      </c>
      <c r="N33" s="47">
        <f t="shared" si="10"/>
        <v>0</v>
      </c>
      <c r="O33" s="47">
        <f t="shared" si="10"/>
        <v>0</v>
      </c>
      <c r="P33" s="47">
        <f t="shared" si="10"/>
        <v>0</v>
      </c>
      <c r="Q33" s="47">
        <f>SUM(Q34:Q35)</f>
        <v>0</v>
      </c>
      <c r="R33" s="47">
        <f>SUM(R34:R35)</f>
        <v>0</v>
      </c>
      <c r="S33" s="47">
        <f t="shared" si="2"/>
        <v>0</v>
      </c>
      <c r="T33" s="47">
        <f>SUM(T34:T35)</f>
        <v>0</v>
      </c>
      <c r="U33" s="44">
        <v>0</v>
      </c>
      <c r="V33" s="44">
        <v>0</v>
      </c>
      <c r="W33" s="45" t="s">
        <v>34</v>
      </c>
      <c r="X33" s="46"/>
      <c r="Y33" s="46"/>
    </row>
    <row r="34" spans="1:25" ht="78.75" x14ac:dyDescent="0.2">
      <c r="A34" s="40" t="s">
        <v>59</v>
      </c>
      <c r="B34" s="41" t="s">
        <v>60</v>
      </c>
      <c r="C34" s="40" t="s">
        <v>33</v>
      </c>
      <c r="D34" s="47">
        <v>0</v>
      </c>
      <c r="E34" s="47">
        <v>0</v>
      </c>
      <c r="F34" s="47">
        <v>0</v>
      </c>
      <c r="G34" s="47">
        <v>0</v>
      </c>
      <c r="H34" s="48">
        <v>0</v>
      </c>
      <c r="I34" s="48">
        <v>0</v>
      </c>
      <c r="J34" s="48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f t="shared" si="2"/>
        <v>0</v>
      </c>
      <c r="T34" s="47">
        <v>0</v>
      </c>
      <c r="U34" s="44">
        <v>0</v>
      </c>
      <c r="V34" s="44">
        <v>0</v>
      </c>
      <c r="W34" s="45" t="s">
        <v>34</v>
      </c>
      <c r="X34" s="46"/>
      <c r="Y34" s="46"/>
    </row>
    <row r="35" spans="1:25" ht="47.25" x14ac:dyDescent="0.2">
      <c r="A35" s="40" t="s">
        <v>61</v>
      </c>
      <c r="B35" s="41" t="s">
        <v>62</v>
      </c>
      <c r="C35" s="40" t="s">
        <v>33</v>
      </c>
      <c r="D35" s="47">
        <v>0</v>
      </c>
      <c r="E35" s="47">
        <v>0</v>
      </c>
      <c r="F35" s="47">
        <v>0</v>
      </c>
      <c r="G35" s="47">
        <v>0</v>
      </c>
      <c r="H35" s="48">
        <v>0</v>
      </c>
      <c r="I35" s="48">
        <v>0</v>
      </c>
      <c r="J35" s="48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f t="shared" si="2"/>
        <v>0</v>
      </c>
      <c r="T35" s="47">
        <v>0</v>
      </c>
      <c r="U35" s="44">
        <v>0</v>
      </c>
      <c r="V35" s="44">
        <v>0</v>
      </c>
      <c r="W35" s="45" t="s">
        <v>34</v>
      </c>
      <c r="X35" s="46"/>
      <c r="Y35" s="46"/>
    </row>
    <row r="36" spans="1:25" ht="63" x14ac:dyDescent="0.2">
      <c r="A36" s="40" t="s">
        <v>63</v>
      </c>
      <c r="B36" s="41" t="s">
        <v>64</v>
      </c>
      <c r="C36" s="40" t="s">
        <v>33</v>
      </c>
      <c r="D36" s="47">
        <f t="shared" ref="D36:P36" si="11">SUM(D37:D42)</f>
        <v>0</v>
      </c>
      <c r="E36" s="47">
        <f t="shared" si="11"/>
        <v>0</v>
      </c>
      <c r="F36" s="47">
        <f t="shared" si="11"/>
        <v>0</v>
      </c>
      <c r="G36" s="47">
        <f t="shared" si="11"/>
        <v>0</v>
      </c>
      <c r="H36" s="48">
        <f t="shared" si="11"/>
        <v>0</v>
      </c>
      <c r="I36" s="48">
        <f t="shared" si="11"/>
        <v>0</v>
      </c>
      <c r="J36" s="48">
        <f t="shared" si="11"/>
        <v>0</v>
      </c>
      <c r="K36" s="47">
        <f t="shared" si="11"/>
        <v>0</v>
      </c>
      <c r="L36" s="47">
        <f t="shared" si="11"/>
        <v>0</v>
      </c>
      <c r="M36" s="47">
        <f t="shared" si="11"/>
        <v>0</v>
      </c>
      <c r="N36" s="47">
        <f t="shared" si="11"/>
        <v>0</v>
      </c>
      <c r="O36" s="47">
        <f t="shared" si="11"/>
        <v>0</v>
      </c>
      <c r="P36" s="47">
        <f t="shared" si="11"/>
        <v>0</v>
      </c>
      <c r="Q36" s="47">
        <f>SUM(Q37:Q42)</f>
        <v>0</v>
      </c>
      <c r="R36" s="47">
        <f>SUM(R37:R42)</f>
        <v>0</v>
      </c>
      <c r="S36" s="47">
        <f t="shared" si="2"/>
        <v>0</v>
      </c>
      <c r="T36" s="47">
        <f>SUM(T37:T42)</f>
        <v>0</v>
      </c>
      <c r="U36" s="44">
        <v>0</v>
      </c>
      <c r="V36" s="44">
        <v>0</v>
      </c>
      <c r="W36" s="45" t="s">
        <v>34</v>
      </c>
      <c r="X36" s="46"/>
      <c r="Y36" s="46"/>
    </row>
    <row r="37" spans="1:25" ht="126" x14ac:dyDescent="0.2">
      <c r="A37" s="40" t="s">
        <v>65</v>
      </c>
      <c r="B37" s="41" t="s">
        <v>66</v>
      </c>
      <c r="C37" s="40" t="s">
        <v>33</v>
      </c>
      <c r="D37" s="47">
        <v>0</v>
      </c>
      <c r="E37" s="47">
        <v>0</v>
      </c>
      <c r="F37" s="47">
        <v>0</v>
      </c>
      <c r="G37" s="47">
        <v>0</v>
      </c>
      <c r="H37" s="48">
        <v>0</v>
      </c>
      <c r="I37" s="48">
        <v>0</v>
      </c>
      <c r="J37" s="48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f t="shared" si="2"/>
        <v>0</v>
      </c>
      <c r="T37" s="47">
        <v>0</v>
      </c>
      <c r="U37" s="44">
        <v>0</v>
      </c>
      <c r="V37" s="44">
        <v>0</v>
      </c>
      <c r="W37" s="45" t="s">
        <v>34</v>
      </c>
      <c r="X37" s="46"/>
      <c r="Y37" s="46"/>
    </row>
    <row r="38" spans="1:25" ht="110.25" x14ac:dyDescent="0.2">
      <c r="A38" s="40" t="s">
        <v>65</v>
      </c>
      <c r="B38" s="41" t="s">
        <v>67</v>
      </c>
      <c r="C38" s="40" t="s">
        <v>33</v>
      </c>
      <c r="D38" s="47">
        <v>0</v>
      </c>
      <c r="E38" s="47">
        <v>0</v>
      </c>
      <c r="F38" s="47">
        <v>0</v>
      </c>
      <c r="G38" s="47">
        <v>0</v>
      </c>
      <c r="H38" s="48">
        <v>0</v>
      </c>
      <c r="I38" s="48">
        <v>0</v>
      </c>
      <c r="J38" s="48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47">
        <v>0</v>
      </c>
      <c r="S38" s="47">
        <f t="shared" si="2"/>
        <v>0</v>
      </c>
      <c r="T38" s="47">
        <v>0</v>
      </c>
      <c r="U38" s="44">
        <v>0</v>
      </c>
      <c r="V38" s="44">
        <v>0</v>
      </c>
      <c r="W38" s="45" t="s">
        <v>34</v>
      </c>
      <c r="X38" s="46"/>
      <c r="Y38" s="46"/>
    </row>
    <row r="39" spans="1:25" ht="110.25" x14ac:dyDescent="0.2">
      <c r="A39" s="40" t="s">
        <v>65</v>
      </c>
      <c r="B39" s="41" t="s">
        <v>68</v>
      </c>
      <c r="C39" s="40" t="s">
        <v>33</v>
      </c>
      <c r="D39" s="47">
        <v>0</v>
      </c>
      <c r="E39" s="47">
        <v>0</v>
      </c>
      <c r="F39" s="47">
        <v>0</v>
      </c>
      <c r="G39" s="47">
        <v>0</v>
      </c>
      <c r="H39" s="48">
        <v>0</v>
      </c>
      <c r="I39" s="48">
        <v>0</v>
      </c>
      <c r="J39" s="48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f t="shared" si="2"/>
        <v>0</v>
      </c>
      <c r="T39" s="47">
        <v>0</v>
      </c>
      <c r="U39" s="44">
        <v>0</v>
      </c>
      <c r="V39" s="44">
        <v>0</v>
      </c>
      <c r="W39" s="45" t="s">
        <v>34</v>
      </c>
      <c r="X39" s="46"/>
      <c r="Y39" s="46"/>
    </row>
    <row r="40" spans="1:25" ht="126" x14ac:dyDescent="0.2">
      <c r="A40" s="40" t="s">
        <v>69</v>
      </c>
      <c r="B40" s="41" t="s">
        <v>66</v>
      </c>
      <c r="C40" s="40" t="s">
        <v>33</v>
      </c>
      <c r="D40" s="47">
        <v>0</v>
      </c>
      <c r="E40" s="47">
        <v>0</v>
      </c>
      <c r="F40" s="47">
        <v>0</v>
      </c>
      <c r="G40" s="47">
        <v>0</v>
      </c>
      <c r="H40" s="48">
        <v>0</v>
      </c>
      <c r="I40" s="48">
        <v>0</v>
      </c>
      <c r="J40" s="48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f t="shared" si="2"/>
        <v>0</v>
      </c>
      <c r="T40" s="47">
        <v>0</v>
      </c>
      <c r="U40" s="44">
        <v>0</v>
      </c>
      <c r="V40" s="44">
        <v>0</v>
      </c>
      <c r="W40" s="45" t="s">
        <v>34</v>
      </c>
      <c r="X40" s="46"/>
      <c r="Y40" s="46"/>
    </row>
    <row r="41" spans="1:25" ht="110.25" x14ac:dyDescent="0.2">
      <c r="A41" s="40" t="s">
        <v>69</v>
      </c>
      <c r="B41" s="41" t="s">
        <v>67</v>
      </c>
      <c r="C41" s="40" t="s">
        <v>33</v>
      </c>
      <c r="D41" s="47">
        <v>0</v>
      </c>
      <c r="E41" s="47">
        <v>0</v>
      </c>
      <c r="F41" s="47">
        <v>0</v>
      </c>
      <c r="G41" s="47">
        <v>0</v>
      </c>
      <c r="H41" s="48">
        <v>0</v>
      </c>
      <c r="I41" s="48">
        <v>0</v>
      </c>
      <c r="J41" s="48">
        <v>0</v>
      </c>
      <c r="K41" s="47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f t="shared" si="2"/>
        <v>0</v>
      </c>
      <c r="T41" s="47">
        <v>0</v>
      </c>
      <c r="U41" s="44">
        <v>0</v>
      </c>
      <c r="V41" s="44">
        <v>0</v>
      </c>
      <c r="W41" s="45" t="s">
        <v>34</v>
      </c>
      <c r="X41" s="46"/>
      <c r="Y41" s="46"/>
    </row>
    <row r="42" spans="1:25" ht="110.25" x14ac:dyDescent="0.2">
      <c r="A42" s="40" t="s">
        <v>69</v>
      </c>
      <c r="B42" s="41" t="s">
        <v>70</v>
      </c>
      <c r="C42" s="40" t="s">
        <v>33</v>
      </c>
      <c r="D42" s="47">
        <v>0</v>
      </c>
      <c r="E42" s="47">
        <v>0</v>
      </c>
      <c r="F42" s="47">
        <v>0</v>
      </c>
      <c r="G42" s="47">
        <v>0</v>
      </c>
      <c r="H42" s="48">
        <v>0</v>
      </c>
      <c r="I42" s="48">
        <v>0</v>
      </c>
      <c r="J42" s="48">
        <v>0</v>
      </c>
      <c r="K42" s="47">
        <v>0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47">
        <v>0</v>
      </c>
      <c r="R42" s="47">
        <v>0</v>
      </c>
      <c r="S42" s="47">
        <f t="shared" si="2"/>
        <v>0</v>
      </c>
      <c r="T42" s="47">
        <v>0</v>
      </c>
      <c r="U42" s="44">
        <v>0</v>
      </c>
      <c r="V42" s="44">
        <v>0</v>
      </c>
      <c r="W42" s="45" t="s">
        <v>34</v>
      </c>
      <c r="X42" s="46"/>
      <c r="Y42" s="46"/>
    </row>
    <row r="43" spans="1:25" ht="94.5" x14ac:dyDescent="0.2">
      <c r="A43" s="40" t="s">
        <v>71</v>
      </c>
      <c r="B43" s="41" t="s">
        <v>72</v>
      </c>
      <c r="C43" s="40" t="s">
        <v>33</v>
      </c>
      <c r="D43" s="47">
        <f t="shared" ref="D43:P43" si="12">SUM(D44:D45)</f>
        <v>0</v>
      </c>
      <c r="E43" s="47">
        <f t="shared" si="12"/>
        <v>0</v>
      </c>
      <c r="F43" s="47">
        <f t="shared" si="12"/>
        <v>0</v>
      </c>
      <c r="G43" s="47">
        <f t="shared" si="12"/>
        <v>0</v>
      </c>
      <c r="H43" s="48">
        <f t="shared" si="12"/>
        <v>0</v>
      </c>
      <c r="I43" s="48">
        <f t="shared" si="12"/>
        <v>0</v>
      </c>
      <c r="J43" s="48">
        <f t="shared" si="12"/>
        <v>0</v>
      </c>
      <c r="K43" s="47">
        <f t="shared" si="12"/>
        <v>0</v>
      </c>
      <c r="L43" s="47">
        <f t="shared" si="12"/>
        <v>0</v>
      </c>
      <c r="M43" s="47">
        <f t="shared" si="12"/>
        <v>0</v>
      </c>
      <c r="N43" s="47">
        <f t="shared" si="12"/>
        <v>0</v>
      </c>
      <c r="O43" s="47">
        <f t="shared" si="12"/>
        <v>0</v>
      </c>
      <c r="P43" s="47">
        <f t="shared" si="12"/>
        <v>0</v>
      </c>
      <c r="Q43" s="47">
        <f>SUM(Q44:Q45)</f>
        <v>0</v>
      </c>
      <c r="R43" s="47">
        <f>SUM(R44:R45)</f>
        <v>0</v>
      </c>
      <c r="S43" s="47">
        <f t="shared" si="2"/>
        <v>0</v>
      </c>
      <c r="T43" s="47">
        <f>SUM(T44:T45)</f>
        <v>0</v>
      </c>
      <c r="U43" s="44">
        <v>0</v>
      </c>
      <c r="V43" s="44">
        <v>0</v>
      </c>
      <c r="W43" s="45" t="s">
        <v>34</v>
      </c>
      <c r="X43" s="46"/>
      <c r="Y43" s="46"/>
    </row>
    <row r="44" spans="1:25" ht="78.75" x14ac:dyDescent="0.2">
      <c r="A44" s="40" t="s">
        <v>73</v>
      </c>
      <c r="B44" s="41" t="s">
        <v>74</v>
      </c>
      <c r="C44" s="40" t="s">
        <v>33</v>
      </c>
      <c r="D44" s="47">
        <v>0</v>
      </c>
      <c r="E44" s="47">
        <v>0</v>
      </c>
      <c r="F44" s="47">
        <v>0</v>
      </c>
      <c r="G44" s="47">
        <v>0</v>
      </c>
      <c r="H44" s="48">
        <v>0</v>
      </c>
      <c r="I44" s="48">
        <v>0</v>
      </c>
      <c r="J44" s="48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>
        <v>0</v>
      </c>
      <c r="S44" s="47">
        <f t="shared" si="2"/>
        <v>0</v>
      </c>
      <c r="T44" s="47">
        <v>0</v>
      </c>
      <c r="U44" s="44">
        <v>0</v>
      </c>
      <c r="V44" s="44">
        <v>0</v>
      </c>
      <c r="W44" s="45" t="s">
        <v>34</v>
      </c>
      <c r="X44" s="46"/>
      <c r="Y44" s="46"/>
    </row>
    <row r="45" spans="1:25" ht="78.75" x14ac:dyDescent="0.2">
      <c r="A45" s="40" t="s">
        <v>75</v>
      </c>
      <c r="B45" s="41" t="s">
        <v>76</v>
      </c>
      <c r="C45" s="40" t="s">
        <v>33</v>
      </c>
      <c r="D45" s="47">
        <v>0</v>
      </c>
      <c r="E45" s="47">
        <v>0</v>
      </c>
      <c r="F45" s="47">
        <v>0</v>
      </c>
      <c r="G45" s="47">
        <v>0</v>
      </c>
      <c r="H45" s="48">
        <v>0</v>
      </c>
      <c r="I45" s="48">
        <v>0</v>
      </c>
      <c r="J45" s="48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>
        <v>0</v>
      </c>
      <c r="S45" s="47">
        <f t="shared" si="2"/>
        <v>0</v>
      </c>
      <c r="T45" s="47">
        <v>0</v>
      </c>
      <c r="U45" s="44">
        <v>0</v>
      </c>
      <c r="V45" s="44">
        <v>0</v>
      </c>
      <c r="W45" s="45" t="s">
        <v>34</v>
      </c>
      <c r="X45" s="46"/>
      <c r="Y45" s="46"/>
    </row>
    <row r="46" spans="1:25" ht="47.25" x14ac:dyDescent="0.2">
      <c r="A46" s="40" t="s">
        <v>77</v>
      </c>
      <c r="B46" s="41" t="s">
        <v>78</v>
      </c>
      <c r="C46" s="40" t="s">
        <v>33</v>
      </c>
      <c r="D46" s="47">
        <f t="shared" ref="D46:R46" si="13">SUM(D47,D53,D56,D67)</f>
        <v>23.010462499999999</v>
      </c>
      <c r="E46" s="47">
        <f t="shared" si="13"/>
        <v>215.15485563999999</v>
      </c>
      <c r="F46" s="47">
        <f t="shared" si="13"/>
        <v>0</v>
      </c>
      <c r="G46" s="47">
        <f t="shared" si="13"/>
        <v>0</v>
      </c>
      <c r="H46" s="48" t="e">
        <f t="shared" si="13"/>
        <v>#REF!</v>
      </c>
      <c r="I46" s="48" t="e">
        <f t="shared" si="13"/>
        <v>#REF!</v>
      </c>
      <c r="J46" s="48" t="e">
        <f t="shared" si="13"/>
        <v>#REF!</v>
      </c>
      <c r="K46" s="47">
        <f t="shared" si="13"/>
        <v>23.010462499999999</v>
      </c>
      <c r="L46" s="47">
        <f t="shared" si="13"/>
        <v>215.15485563999999</v>
      </c>
      <c r="M46" s="47">
        <f t="shared" si="13"/>
        <v>5.8703421512054792</v>
      </c>
      <c r="N46" s="47">
        <f t="shared" si="13"/>
        <v>51.424197244559991</v>
      </c>
      <c r="O46" s="47">
        <f t="shared" si="13"/>
        <v>5.0247875559360731</v>
      </c>
      <c r="P46" s="47">
        <f t="shared" si="13"/>
        <v>44.017138989999999</v>
      </c>
      <c r="Q46" s="47">
        <f t="shared" si="13"/>
        <v>22.43685661461917</v>
      </c>
      <c r="R46" s="47">
        <f t="shared" si="13"/>
        <v>171.13771665000002</v>
      </c>
      <c r="S46" s="47">
        <f t="shared" si="2"/>
        <v>-0.84555459526940613</v>
      </c>
      <c r="T46" s="47">
        <f>SUM(T47,T53,T56,T67)</f>
        <v>-7.4070582545599928</v>
      </c>
      <c r="U46" s="44">
        <f t="shared" si="4"/>
        <v>-0.14403838370745917</v>
      </c>
      <c r="V46" s="44">
        <f t="shared" si="4"/>
        <v>-0.14403838370745908</v>
      </c>
      <c r="W46" s="45" t="s">
        <v>34</v>
      </c>
      <c r="X46" s="46"/>
      <c r="Y46" s="46"/>
    </row>
    <row r="47" spans="1:25" ht="78.75" x14ac:dyDescent="0.2">
      <c r="A47" s="40" t="s">
        <v>79</v>
      </c>
      <c r="B47" s="41" t="s">
        <v>80</v>
      </c>
      <c r="C47" s="40" t="s">
        <v>33</v>
      </c>
      <c r="D47" s="47">
        <f t="shared" ref="D47:P47" si="14">SUM(D48,D49)</f>
        <v>7.1416558499999994</v>
      </c>
      <c r="E47" s="47">
        <f t="shared" si="14"/>
        <v>64.538562630000001</v>
      </c>
      <c r="F47" s="47">
        <f t="shared" si="14"/>
        <v>0</v>
      </c>
      <c r="G47" s="47">
        <f t="shared" si="14"/>
        <v>0</v>
      </c>
      <c r="H47" s="48">
        <f t="shared" si="14"/>
        <v>0</v>
      </c>
      <c r="I47" s="48">
        <f t="shared" si="14"/>
        <v>0</v>
      </c>
      <c r="J47" s="48">
        <f t="shared" si="14"/>
        <v>26.28</v>
      </c>
      <c r="K47" s="47">
        <f t="shared" si="14"/>
        <v>7.1416558499999994</v>
      </c>
      <c r="L47" s="47">
        <f t="shared" si="14"/>
        <v>64.538562630000001</v>
      </c>
      <c r="M47" s="47">
        <f t="shared" si="14"/>
        <v>3.9644930878995437</v>
      </c>
      <c r="N47" s="47">
        <f t="shared" si="14"/>
        <v>34.728959450000005</v>
      </c>
      <c r="O47" s="47">
        <f t="shared" si="14"/>
        <v>3.1220929726027395</v>
      </c>
      <c r="P47" s="47">
        <f t="shared" si="14"/>
        <v>27.349534439999999</v>
      </c>
      <c r="Q47" s="47">
        <f>SUM(Q48,Q49)</f>
        <v>6.7852525426252583</v>
      </c>
      <c r="R47" s="47">
        <f>SUM(R48,R49)</f>
        <v>37.189028190000002</v>
      </c>
      <c r="S47" s="47">
        <f t="shared" si="2"/>
        <v>-0.84240011529680414</v>
      </c>
      <c r="T47" s="47">
        <f>SUM(T48,T49)</f>
        <v>-7.3794250100000021</v>
      </c>
      <c r="U47" s="44">
        <f t="shared" si="4"/>
        <v>-0.21248621112948443</v>
      </c>
      <c r="V47" s="44">
        <f t="shared" si="4"/>
        <v>-0.21248621112948435</v>
      </c>
      <c r="W47" s="45" t="s">
        <v>34</v>
      </c>
      <c r="X47" s="46"/>
      <c r="Y47" s="46"/>
    </row>
    <row r="48" spans="1:25" ht="31.5" x14ac:dyDescent="0.2">
      <c r="A48" s="40" t="s">
        <v>81</v>
      </c>
      <c r="B48" s="41" t="s">
        <v>82</v>
      </c>
      <c r="C48" s="40" t="s">
        <v>33</v>
      </c>
      <c r="D48" s="47" t="s">
        <v>34</v>
      </c>
      <c r="E48" s="47" t="s">
        <v>34</v>
      </c>
      <c r="F48" s="47" t="s">
        <v>34</v>
      </c>
      <c r="G48" s="47" t="s">
        <v>34</v>
      </c>
      <c r="H48" s="48" t="s">
        <v>34</v>
      </c>
      <c r="I48" s="48" t="s">
        <v>34</v>
      </c>
      <c r="J48" s="48" t="s">
        <v>34</v>
      </c>
      <c r="K48" s="47" t="s">
        <v>34</v>
      </c>
      <c r="L48" s="47" t="s">
        <v>34</v>
      </c>
      <c r="M48" s="47" t="s">
        <v>34</v>
      </c>
      <c r="N48" s="47" t="s">
        <v>34</v>
      </c>
      <c r="O48" s="47" t="s">
        <v>34</v>
      </c>
      <c r="P48" s="47" t="s">
        <v>34</v>
      </c>
      <c r="Q48" s="47" t="s">
        <v>34</v>
      </c>
      <c r="R48" s="47" t="s">
        <v>34</v>
      </c>
      <c r="S48" s="47" t="s">
        <v>34</v>
      </c>
      <c r="T48" s="47" t="s">
        <v>34</v>
      </c>
      <c r="U48" s="47" t="s">
        <v>34</v>
      </c>
      <c r="V48" s="47" t="s">
        <v>34</v>
      </c>
      <c r="W48" s="45" t="s">
        <v>34</v>
      </c>
      <c r="X48" s="46"/>
      <c r="Y48" s="46"/>
    </row>
    <row r="49" spans="1:25" ht="63" x14ac:dyDescent="0.2">
      <c r="A49" s="40" t="s">
        <v>83</v>
      </c>
      <c r="B49" s="41" t="s">
        <v>84</v>
      </c>
      <c r="C49" s="40" t="s">
        <v>33</v>
      </c>
      <c r="D49" s="47">
        <f t="shared" ref="D49:R49" si="15">SUM(D50:D52)</f>
        <v>7.1416558499999994</v>
      </c>
      <c r="E49" s="47">
        <f t="shared" si="15"/>
        <v>64.538562630000001</v>
      </c>
      <c r="F49" s="47">
        <f t="shared" si="15"/>
        <v>0</v>
      </c>
      <c r="G49" s="47">
        <f t="shared" si="15"/>
        <v>0</v>
      </c>
      <c r="H49" s="48">
        <f t="shared" si="15"/>
        <v>0</v>
      </c>
      <c r="I49" s="48">
        <f t="shared" si="15"/>
        <v>0</v>
      </c>
      <c r="J49" s="48">
        <f t="shared" si="15"/>
        <v>26.28</v>
      </c>
      <c r="K49" s="47">
        <f t="shared" si="15"/>
        <v>7.1416558499999994</v>
      </c>
      <c r="L49" s="47">
        <f t="shared" si="15"/>
        <v>64.538562630000001</v>
      </c>
      <c r="M49" s="47">
        <f t="shared" si="15"/>
        <v>3.9644930878995437</v>
      </c>
      <c r="N49" s="47">
        <f t="shared" si="15"/>
        <v>34.728959450000005</v>
      </c>
      <c r="O49" s="47">
        <f t="shared" si="15"/>
        <v>3.1220929726027395</v>
      </c>
      <c r="P49" s="47">
        <f t="shared" si="15"/>
        <v>27.349534439999999</v>
      </c>
      <c r="Q49" s="47">
        <f t="shared" si="15"/>
        <v>6.7852525426252583</v>
      </c>
      <c r="R49" s="47">
        <f t="shared" si="15"/>
        <v>37.189028190000002</v>
      </c>
      <c r="S49" s="47">
        <f t="shared" si="2"/>
        <v>-0.84240011529680414</v>
      </c>
      <c r="T49" s="47">
        <f>SUM(T50:T52)</f>
        <v>-7.3794250100000021</v>
      </c>
      <c r="U49" s="44">
        <f t="shared" si="4"/>
        <v>-0.21248621112948443</v>
      </c>
      <c r="V49" s="44">
        <f t="shared" si="4"/>
        <v>-0.21248621112948435</v>
      </c>
      <c r="W49" s="45" t="s">
        <v>34</v>
      </c>
      <c r="X49" s="46"/>
      <c r="Y49" s="46"/>
    </row>
    <row r="50" spans="1:25" ht="47.25" x14ac:dyDescent="0.2">
      <c r="A50" s="40" t="s">
        <v>85</v>
      </c>
      <c r="B50" s="41" t="s">
        <v>86</v>
      </c>
      <c r="C50" s="40" t="s">
        <v>87</v>
      </c>
      <c r="D50" s="47">
        <v>1.16725192</v>
      </c>
      <c r="E50" s="47">
        <v>10.28799946</v>
      </c>
      <c r="F50" s="47">
        <v>0</v>
      </c>
      <c r="G50" s="47">
        <v>0</v>
      </c>
      <c r="H50" s="48"/>
      <c r="I50" s="48"/>
      <c r="J50" s="48">
        <v>8.76</v>
      </c>
      <c r="K50" s="47">
        <f>D50-F50</f>
        <v>1.16725192</v>
      </c>
      <c r="L50" s="47">
        <f>E50-G50</f>
        <v>10.28799946</v>
      </c>
      <c r="M50" s="47">
        <f>N50/J50</f>
        <v>0.58763904680365298</v>
      </c>
      <c r="N50" s="47">
        <v>5.1477180499999999</v>
      </c>
      <c r="O50" s="47">
        <f>P50/J50</f>
        <v>0.5338132054794521</v>
      </c>
      <c r="P50" s="47">
        <v>4.6762036800000004</v>
      </c>
      <c r="Q50" s="47">
        <f>K50-O50/J50</f>
        <v>1.1063143394658159</v>
      </c>
      <c r="R50" s="47">
        <f>L50-P50</f>
        <v>5.6117957799999996</v>
      </c>
      <c r="S50" s="47">
        <f t="shared" si="2"/>
        <v>-5.3825841324200874E-2</v>
      </c>
      <c r="T50" s="47">
        <f>P50-N50</f>
        <v>-0.47151436999999952</v>
      </c>
      <c r="U50" s="44">
        <f t="shared" si="4"/>
        <v>-9.1596774613559043E-2</v>
      </c>
      <c r="V50" s="44">
        <f t="shared" si="4"/>
        <v>-9.1596774613559015E-2</v>
      </c>
      <c r="W50" s="45" t="s">
        <v>88</v>
      </c>
      <c r="X50" s="46"/>
      <c r="Y50" s="46"/>
    </row>
    <row r="51" spans="1:25" ht="94.5" x14ac:dyDescent="0.2">
      <c r="A51" s="40" t="s">
        <v>89</v>
      </c>
      <c r="B51" s="41" t="s">
        <v>90</v>
      </c>
      <c r="C51" s="40" t="s">
        <v>91</v>
      </c>
      <c r="D51" s="47">
        <v>3.12638719</v>
      </c>
      <c r="E51" s="47">
        <v>29.653723540000001</v>
      </c>
      <c r="F51" s="47">
        <v>0</v>
      </c>
      <c r="G51" s="47">
        <v>0</v>
      </c>
      <c r="H51" s="48"/>
      <c r="I51" s="48"/>
      <c r="J51" s="48">
        <v>8.76</v>
      </c>
      <c r="K51" s="47">
        <f t="shared" ref="K51:L52" si="16">D51-F51</f>
        <v>3.12638719</v>
      </c>
      <c r="L51" s="47">
        <f t="shared" si="16"/>
        <v>29.653723540000001</v>
      </c>
      <c r="M51" s="47">
        <f t="shared" ref="M51:M52" si="17">N51/J51</f>
        <v>0.56899563584474888</v>
      </c>
      <c r="N51" s="47">
        <v>4.9844017699999998</v>
      </c>
      <c r="O51" s="47">
        <f t="shared" ref="O51:O52" si="18">P51/J51</f>
        <v>0.52927848630136987</v>
      </c>
      <c r="P51" s="47">
        <v>4.6364795399999998</v>
      </c>
      <c r="Q51" s="47">
        <f t="shared" ref="Q51:Q52" si="19">K51-O51/J51</f>
        <v>3.0659672714724464</v>
      </c>
      <c r="R51" s="47">
        <f t="shared" ref="R51:R52" si="20">L51-P51</f>
        <v>25.017244000000002</v>
      </c>
      <c r="S51" s="47">
        <f t="shared" si="2"/>
        <v>-3.9717149543379016E-2</v>
      </c>
      <c r="T51" s="47">
        <f t="shared" si="2"/>
        <v>-0.34792223</v>
      </c>
      <c r="U51" s="44">
        <f t="shared" si="4"/>
        <v>-6.9802204167020862E-2</v>
      </c>
      <c r="V51" s="44">
        <f t="shared" si="4"/>
        <v>-6.9802204167020834E-2</v>
      </c>
      <c r="W51" s="45" t="s">
        <v>92</v>
      </c>
      <c r="X51" s="46"/>
      <c r="Y51" s="46"/>
    </row>
    <row r="52" spans="1:25" ht="94.5" x14ac:dyDescent="0.2">
      <c r="A52" s="40" t="s">
        <v>93</v>
      </c>
      <c r="B52" s="41" t="s">
        <v>94</v>
      </c>
      <c r="C52" s="40" t="s">
        <v>95</v>
      </c>
      <c r="D52" s="47">
        <v>2.8480167399999998</v>
      </c>
      <c r="E52" s="47">
        <v>24.596839630000002</v>
      </c>
      <c r="F52" s="47">
        <v>0</v>
      </c>
      <c r="G52" s="47">
        <v>0</v>
      </c>
      <c r="H52" s="48"/>
      <c r="I52" s="48"/>
      <c r="J52" s="48">
        <v>8.76</v>
      </c>
      <c r="K52" s="47">
        <f t="shared" si="16"/>
        <v>2.8480167399999998</v>
      </c>
      <c r="L52" s="47">
        <f t="shared" si="16"/>
        <v>24.596839630000002</v>
      </c>
      <c r="M52" s="47">
        <f t="shared" si="17"/>
        <v>2.8078584052511419</v>
      </c>
      <c r="N52" s="47">
        <v>24.596839630000002</v>
      </c>
      <c r="O52" s="47">
        <f t="shared" si="18"/>
        <v>2.0590012808219176</v>
      </c>
      <c r="P52" s="47">
        <v>18.036851219999999</v>
      </c>
      <c r="Q52" s="47">
        <f t="shared" si="19"/>
        <v>2.6129709316869953</v>
      </c>
      <c r="R52" s="47">
        <f t="shared" si="20"/>
        <v>6.5599884100000025</v>
      </c>
      <c r="S52" s="47">
        <f t="shared" si="2"/>
        <v>-0.74885712442922436</v>
      </c>
      <c r="T52" s="47">
        <f t="shared" si="2"/>
        <v>-6.5599884100000025</v>
      </c>
      <c r="U52" s="44">
        <f t="shared" si="4"/>
        <v>-0.26670045862310665</v>
      </c>
      <c r="V52" s="44">
        <f t="shared" si="4"/>
        <v>-0.26670045862310654</v>
      </c>
      <c r="W52" s="45" t="s">
        <v>96</v>
      </c>
      <c r="X52" s="46"/>
      <c r="Y52" s="46"/>
    </row>
    <row r="53" spans="1:25" ht="47.25" x14ac:dyDescent="0.2">
      <c r="A53" s="40" t="s">
        <v>97</v>
      </c>
      <c r="B53" s="41" t="s">
        <v>98</v>
      </c>
      <c r="C53" s="40" t="s">
        <v>33</v>
      </c>
      <c r="D53" s="47">
        <f>SUM(D54,D55)</f>
        <v>0</v>
      </c>
      <c r="E53" s="47">
        <f>SUM(E54,E55)</f>
        <v>0</v>
      </c>
      <c r="F53" s="47">
        <f t="shared" ref="F53:P53" si="21">SUM(F54,F55)</f>
        <v>0</v>
      </c>
      <c r="G53" s="47">
        <f t="shared" si="21"/>
        <v>0</v>
      </c>
      <c r="H53" s="48">
        <f t="shared" si="21"/>
        <v>0</v>
      </c>
      <c r="I53" s="48">
        <f t="shared" si="21"/>
        <v>0</v>
      </c>
      <c r="J53" s="48">
        <f t="shared" si="21"/>
        <v>0</v>
      </c>
      <c r="K53" s="47">
        <f t="shared" si="21"/>
        <v>0</v>
      </c>
      <c r="L53" s="47">
        <f t="shared" si="21"/>
        <v>0</v>
      </c>
      <c r="M53" s="47">
        <f t="shared" si="21"/>
        <v>0</v>
      </c>
      <c r="N53" s="47">
        <f t="shared" si="21"/>
        <v>0</v>
      </c>
      <c r="O53" s="47">
        <f t="shared" si="21"/>
        <v>0</v>
      </c>
      <c r="P53" s="47">
        <f t="shared" si="21"/>
        <v>0</v>
      </c>
      <c r="Q53" s="47">
        <f>SUM(Q54,Q55)</f>
        <v>0</v>
      </c>
      <c r="R53" s="47">
        <f>SUM(R54,R55)</f>
        <v>0</v>
      </c>
      <c r="S53" s="47">
        <f t="shared" si="2"/>
        <v>0</v>
      </c>
      <c r="T53" s="47">
        <f>SUM(T54,T55)</f>
        <v>0</v>
      </c>
      <c r="U53" s="44">
        <v>0</v>
      </c>
      <c r="V53" s="44">
        <v>0</v>
      </c>
      <c r="W53" s="45" t="s">
        <v>34</v>
      </c>
      <c r="X53" s="46"/>
      <c r="Y53" s="46"/>
    </row>
    <row r="54" spans="1:25" ht="31.5" x14ac:dyDescent="0.2">
      <c r="A54" s="40" t="s">
        <v>99</v>
      </c>
      <c r="B54" s="41" t="s">
        <v>100</v>
      </c>
      <c r="C54" s="40" t="s">
        <v>33</v>
      </c>
      <c r="D54" s="47">
        <v>0</v>
      </c>
      <c r="E54" s="47">
        <v>0</v>
      </c>
      <c r="F54" s="47">
        <v>0</v>
      </c>
      <c r="G54" s="47">
        <v>0</v>
      </c>
      <c r="H54" s="48">
        <v>0</v>
      </c>
      <c r="I54" s="48">
        <v>0</v>
      </c>
      <c r="J54" s="48">
        <v>0</v>
      </c>
      <c r="K54" s="47">
        <v>0</v>
      </c>
      <c r="L54" s="47">
        <v>0</v>
      </c>
      <c r="M54" s="47">
        <v>0</v>
      </c>
      <c r="N54" s="47">
        <v>0</v>
      </c>
      <c r="O54" s="47">
        <v>0</v>
      </c>
      <c r="P54" s="47">
        <v>0</v>
      </c>
      <c r="Q54" s="47">
        <v>0</v>
      </c>
      <c r="R54" s="47">
        <v>0</v>
      </c>
      <c r="S54" s="47">
        <f t="shared" si="2"/>
        <v>0</v>
      </c>
      <c r="T54" s="47">
        <v>0</v>
      </c>
      <c r="U54" s="44">
        <v>0</v>
      </c>
      <c r="V54" s="44">
        <v>0</v>
      </c>
      <c r="W54" s="45" t="s">
        <v>34</v>
      </c>
      <c r="X54" s="46"/>
      <c r="Y54" s="46"/>
    </row>
    <row r="55" spans="1:25" ht="47.25" x14ac:dyDescent="0.2">
      <c r="A55" s="40" t="s">
        <v>101</v>
      </c>
      <c r="B55" s="41" t="s">
        <v>102</v>
      </c>
      <c r="C55" s="40" t="s">
        <v>33</v>
      </c>
      <c r="D55" s="47">
        <v>0</v>
      </c>
      <c r="E55" s="47">
        <v>0</v>
      </c>
      <c r="F55" s="47">
        <v>0</v>
      </c>
      <c r="G55" s="47">
        <v>0</v>
      </c>
      <c r="H55" s="48">
        <v>0</v>
      </c>
      <c r="I55" s="48">
        <v>0</v>
      </c>
      <c r="J55" s="48">
        <v>0</v>
      </c>
      <c r="K55" s="47">
        <v>0</v>
      </c>
      <c r="L55" s="47">
        <v>0</v>
      </c>
      <c r="M55" s="47">
        <v>0</v>
      </c>
      <c r="N55" s="47">
        <v>0</v>
      </c>
      <c r="O55" s="47">
        <v>0</v>
      </c>
      <c r="P55" s="47">
        <v>0</v>
      </c>
      <c r="Q55" s="47">
        <v>0</v>
      </c>
      <c r="R55" s="47">
        <v>0</v>
      </c>
      <c r="S55" s="47">
        <f t="shared" si="2"/>
        <v>0</v>
      </c>
      <c r="T55" s="47">
        <v>0</v>
      </c>
      <c r="U55" s="44">
        <v>0</v>
      </c>
      <c r="V55" s="44">
        <v>0</v>
      </c>
      <c r="W55" s="45" t="s">
        <v>34</v>
      </c>
      <c r="X55" s="46"/>
      <c r="Y55" s="46"/>
    </row>
    <row r="56" spans="1:25" ht="47.25" x14ac:dyDescent="0.2">
      <c r="A56" s="40" t="s">
        <v>103</v>
      </c>
      <c r="B56" s="41" t="s">
        <v>104</v>
      </c>
      <c r="C56" s="40" t="s">
        <v>33</v>
      </c>
      <c r="D56" s="47">
        <f t="shared" ref="D56:R56" si="22">SUM(D57,D58,D59,D60,D61,D64,D65,D66)</f>
        <v>15.86880665</v>
      </c>
      <c r="E56" s="47">
        <f t="shared" si="22"/>
        <v>150.61629300999999</v>
      </c>
      <c r="F56" s="47">
        <f t="shared" si="22"/>
        <v>0</v>
      </c>
      <c r="G56" s="47">
        <f t="shared" si="22"/>
        <v>0</v>
      </c>
      <c r="H56" s="48" t="e">
        <f t="shared" si="22"/>
        <v>#REF!</v>
      </c>
      <c r="I56" s="48" t="e">
        <f t="shared" si="22"/>
        <v>#REF!</v>
      </c>
      <c r="J56" s="48" t="e">
        <f t="shared" si="22"/>
        <v>#REF!</v>
      </c>
      <c r="K56" s="47">
        <f t="shared" si="22"/>
        <v>15.86880665</v>
      </c>
      <c r="L56" s="47">
        <f t="shared" si="22"/>
        <v>150.61629300999999</v>
      </c>
      <c r="M56" s="47">
        <f t="shared" si="22"/>
        <v>1.9058490633059351</v>
      </c>
      <c r="N56" s="47">
        <f t="shared" si="22"/>
        <v>16.69523779455999</v>
      </c>
      <c r="O56" s="47">
        <f t="shared" si="22"/>
        <v>1.9026945833333333</v>
      </c>
      <c r="P56" s="47">
        <f t="shared" si="22"/>
        <v>16.66760455</v>
      </c>
      <c r="Q56" s="47">
        <f t="shared" si="22"/>
        <v>15.651604071993912</v>
      </c>
      <c r="R56" s="47">
        <f t="shared" si="22"/>
        <v>133.94868846</v>
      </c>
      <c r="S56" s="47">
        <f t="shared" si="2"/>
        <v>-3.1544799726017647E-3</v>
      </c>
      <c r="T56" s="47">
        <f>SUM(T57,T58,T59,T60,T61,T64,T65,T66)</f>
        <v>-2.7633244559990722E-2</v>
      </c>
      <c r="U56" s="44">
        <f t="shared" ref="U56:V56" si="23">S56/M56</f>
        <v>-1.6551572909608708E-3</v>
      </c>
      <c r="V56" s="44">
        <f t="shared" si="23"/>
        <v>-1.6551572909608268E-3</v>
      </c>
      <c r="W56" s="45" t="s">
        <v>34</v>
      </c>
      <c r="X56" s="46"/>
      <c r="Y56" s="46"/>
    </row>
    <row r="57" spans="1:25" ht="47.25" x14ac:dyDescent="0.2">
      <c r="A57" s="40" t="s">
        <v>105</v>
      </c>
      <c r="B57" s="41" t="s">
        <v>106</v>
      </c>
      <c r="C57" s="40" t="s">
        <v>33</v>
      </c>
      <c r="D57" s="47">
        <v>0</v>
      </c>
      <c r="E57" s="47">
        <v>0</v>
      </c>
      <c r="F57" s="47">
        <v>0</v>
      </c>
      <c r="G57" s="47">
        <v>0</v>
      </c>
      <c r="H57" s="48" t="e">
        <f>SUM(#REF!)</f>
        <v>#REF!</v>
      </c>
      <c r="I57" s="48" t="e">
        <f>SUM(#REF!)</f>
        <v>#REF!</v>
      </c>
      <c r="J57" s="48" t="e">
        <f>SUM(#REF!)</f>
        <v>#REF!</v>
      </c>
      <c r="K57" s="47">
        <v>0</v>
      </c>
      <c r="L57" s="47">
        <v>0</v>
      </c>
      <c r="M57" s="47">
        <v>0</v>
      </c>
      <c r="N57" s="47">
        <v>0</v>
      </c>
      <c r="O57" s="47">
        <v>0</v>
      </c>
      <c r="P57" s="47">
        <v>0</v>
      </c>
      <c r="Q57" s="47">
        <v>0</v>
      </c>
      <c r="R57" s="47">
        <v>0</v>
      </c>
      <c r="S57" s="47">
        <f t="shared" si="2"/>
        <v>0</v>
      </c>
      <c r="T57" s="47">
        <v>0</v>
      </c>
      <c r="U57" s="44">
        <v>0</v>
      </c>
      <c r="V57" s="44">
        <v>0</v>
      </c>
      <c r="W57" s="45" t="s">
        <v>34</v>
      </c>
      <c r="X57" s="46"/>
      <c r="Y57" s="46"/>
    </row>
    <row r="58" spans="1:25" ht="47.25" x14ac:dyDescent="0.2">
      <c r="A58" s="40" t="s">
        <v>107</v>
      </c>
      <c r="B58" s="41" t="s">
        <v>108</v>
      </c>
      <c r="C58" s="40" t="s">
        <v>33</v>
      </c>
      <c r="D58" s="47">
        <v>0</v>
      </c>
      <c r="E58" s="47">
        <v>0</v>
      </c>
      <c r="F58" s="47">
        <v>0</v>
      </c>
      <c r="G58" s="47">
        <v>0</v>
      </c>
      <c r="H58" s="48">
        <v>0</v>
      </c>
      <c r="I58" s="48">
        <v>0</v>
      </c>
      <c r="J58" s="48">
        <v>0</v>
      </c>
      <c r="K58" s="47">
        <v>0</v>
      </c>
      <c r="L58" s="47">
        <v>0</v>
      </c>
      <c r="M58" s="47">
        <v>0</v>
      </c>
      <c r="N58" s="47">
        <v>0</v>
      </c>
      <c r="O58" s="47">
        <v>0</v>
      </c>
      <c r="P58" s="47">
        <v>0</v>
      </c>
      <c r="Q58" s="47">
        <v>0</v>
      </c>
      <c r="R58" s="47">
        <v>0</v>
      </c>
      <c r="S58" s="47">
        <f t="shared" si="2"/>
        <v>0</v>
      </c>
      <c r="T58" s="47">
        <v>0</v>
      </c>
      <c r="U58" s="44">
        <v>0</v>
      </c>
      <c r="V58" s="44">
        <v>0</v>
      </c>
      <c r="W58" s="45" t="s">
        <v>34</v>
      </c>
      <c r="X58" s="46"/>
      <c r="Y58" s="46"/>
    </row>
    <row r="59" spans="1:25" ht="31.5" x14ac:dyDescent="0.2">
      <c r="A59" s="40" t="s">
        <v>109</v>
      </c>
      <c r="B59" s="41" t="s">
        <v>110</v>
      </c>
      <c r="C59" s="40" t="s">
        <v>33</v>
      </c>
      <c r="D59" s="47">
        <v>0</v>
      </c>
      <c r="E59" s="47">
        <v>0</v>
      </c>
      <c r="F59" s="47">
        <v>0</v>
      </c>
      <c r="G59" s="47">
        <v>0</v>
      </c>
      <c r="H59" s="48">
        <v>0</v>
      </c>
      <c r="I59" s="48">
        <v>0</v>
      </c>
      <c r="J59" s="48">
        <v>0</v>
      </c>
      <c r="K59" s="47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f t="shared" si="2"/>
        <v>0</v>
      </c>
      <c r="T59" s="47">
        <v>0</v>
      </c>
      <c r="U59" s="44">
        <v>0</v>
      </c>
      <c r="V59" s="44">
        <v>0</v>
      </c>
      <c r="W59" s="45" t="s">
        <v>34</v>
      </c>
      <c r="X59" s="46"/>
      <c r="Y59" s="46"/>
    </row>
    <row r="60" spans="1:25" ht="47.25" x14ac:dyDescent="0.2">
      <c r="A60" s="40" t="s">
        <v>111</v>
      </c>
      <c r="B60" s="41" t="s">
        <v>112</v>
      </c>
      <c r="C60" s="40" t="s">
        <v>33</v>
      </c>
      <c r="D60" s="47">
        <v>0</v>
      </c>
      <c r="E60" s="47">
        <v>0</v>
      </c>
      <c r="F60" s="47">
        <v>0</v>
      </c>
      <c r="G60" s="47">
        <v>0</v>
      </c>
      <c r="H60" s="48">
        <v>0</v>
      </c>
      <c r="I60" s="48">
        <v>0</v>
      </c>
      <c r="J60" s="48">
        <v>0</v>
      </c>
      <c r="K60" s="47">
        <v>0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f t="shared" si="2"/>
        <v>0</v>
      </c>
      <c r="T60" s="47">
        <v>0</v>
      </c>
      <c r="U60" s="44">
        <v>0</v>
      </c>
      <c r="V60" s="44">
        <v>0</v>
      </c>
      <c r="W60" s="45" t="s">
        <v>34</v>
      </c>
      <c r="X60" s="46"/>
      <c r="Y60" s="46"/>
    </row>
    <row r="61" spans="1:25" ht="63" x14ac:dyDescent="0.2">
      <c r="A61" s="40" t="s">
        <v>113</v>
      </c>
      <c r="B61" s="41" t="s">
        <v>114</v>
      </c>
      <c r="C61" s="40" t="s">
        <v>33</v>
      </c>
      <c r="D61" s="47">
        <f>SUM(D62:D63)</f>
        <v>15.86880665</v>
      </c>
      <c r="E61" s="47">
        <f>SUM(E62:E63)</f>
        <v>150.61629300999999</v>
      </c>
      <c r="F61" s="47">
        <f t="shared" ref="F61:P61" si="24">SUM(F62:F63)</f>
        <v>0</v>
      </c>
      <c r="G61" s="47">
        <f t="shared" si="24"/>
        <v>0</v>
      </c>
      <c r="H61" s="48">
        <f t="shared" si="24"/>
        <v>0</v>
      </c>
      <c r="I61" s="48">
        <f t="shared" si="24"/>
        <v>0</v>
      </c>
      <c r="J61" s="48">
        <f t="shared" si="24"/>
        <v>17.52</v>
      </c>
      <c r="K61" s="47">
        <f t="shared" si="24"/>
        <v>15.86880665</v>
      </c>
      <c r="L61" s="47">
        <f t="shared" si="24"/>
        <v>150.61629300999999</v>
      </c>
      <c r="M61" s="47">
        <f t="shared" si="24"/>
        <v>1.9058490633059351</v>
      </c>
      <c r="N61" s="47">
        <f t="shared" si="24"/>
        <v>16.69523779455999</v>
      </c>
      <c r="O61" s="47">
        <f t="shared" si="24"/>
        <v>1.9026945833333333</v>
      </c>
      <c r="P61" s="47">
        <f t="shared" si="24"/>
        <v>16.66760455</v>
      </c>
      <c r="Q61" s="47">
        <f>SUM(Q62:Q63)</f>
        <v>15.651604071993912</v>
      </c>
      <c r="R61" s="47">
        <f>SUM(R62:R63)</f>
        <v>133.94868846</v>
      </c>
      <c r="S61" s="47">
        <f t="shared" si="2"/>
        <v>-3.1544799726017647E-3</v>
      </c>
      <c r="T61" s="47">
        <f>SUM(T62:T63)</f>
        <v>-2.7633244559990722E-2</v>
      </c>
      <c r="U61" s="44">
        <f t="shared" si="4"/>
        <v>-1.6551572909608708E-3</v>
      </c>
      <c r="V61" s="44">
        <f t="shared" si="4"/>
        <v>-1.6551572909608268E-3</v>
      </c>
      <c r="W61" s="45" t="s">
        <v>34</v>
      </c>
      <c r="X61" s="46"/>
      <c r="Y61" s="46"/>
    </row>
    <row r="62" spans="1:25" ht="15.75" x14ac:dyDescent="0.2">
      <c r="A62" s="40" t="s">
        <v>115</v>
      </c>
      <c r="B62" s="41" t="s">
        <v>116</v>
      </c>
      <c r="C62" s="40" t="s">
        <v>117</v>
      </c>
      <c r="D62" s="47">
        <v>3.1359191900000001</v>
      </c>
      <c r="E62" s="47">
        <v>29.72514662</v>
      </c>
      <c r="F62" s="47">
        <v>0</v>
      </c>
      <c r="G62" s="47">
        <v>0</v>
      </c>
      <c r="H62" s="48"/>
      <c r="I62" s="48"/>
      <c r="J62" s="48">
        <v>8.76</v>
      </c>
      <c r="K62" s="47">
        <f>D62-F62</f>
        <v>3.1359191900000001</v>
      </c>
      <c r="L62" s="47">
        <f t="shared" ref="L62:L63" si="25">E62-G62</f>
        <v>29.72514662</v>
      </c>
      <c r="M62" s="47">
        <f t="shared" ref="M62:M63" si="26">N62/J62</f>
        <v>0.511058743150685</v>
      </c>
      <c r="N62" s="47">
        <v>4.4768745900000004</v>
      </c>
      <c r="O62" s="47">
        <f t="shared" ref="O62:O63" si="27">P62/J62</f>
        <v>0.51464857191780822</v>
      </c>
      <c r="P62" s="47">
        <v>4.5083214900000002</v>
      </c>
      <c r="Q62" s="47">
        <f t="shared" ref="Q62:Q63" si="28">K62-O62/J62</f>
        <v>3.0771693530230815</v>
      </c>
      <c r="R62" s="47">
        <f t="shared" ref="R62:R63" si="29">L62-P62</f>
        <v>25.21682513</v>
      </c>
      <c r="S62" s="47">
        <f t="shared" si="2"/>
        <v>3.5898287671232154E-3</v>
      </c>
      <c r="T62" s="47">
        <f t="shared" si="2"/>
        <v>3.1446899999999722E-2</v>
      </c>
      <c r="U62" s="44">
        <f t="shared" si="4"/>
        <v>7.024297725525379E-3</v>
      </c>
      <c r="V62" s="44">
        <f t="shared" si="4"/>
        <v>7.0242977255254588E-3</v>
      </c>
      <c r="W62" s="45" t="s">
        <v>34</v>
      </c>
      <c r="X62" s="46"/>
      <c r="Y62" s="46"/>
    </row>
    <row r="63" spans="1:25" ht="31.5" x14ac:dyDescent="0.2">
      <c r="A63" s="40" t="s">
        <v>118</v>
      </c>
      <c r="B63" s="41" t="s">
        <v>119</v>
      </c>
      <c r="C63" s="40" t="s">
        <v>120</v>
      </c>
      <c r="D63" s="47">
        <v>12.732887460000001</v>
      </c>
      <c r="E63" s="47">
        <v>120.89114639</v>
      </c>
      <c r="F63" s="47">
        <v>0</v>
      </c>
      <c r="G63" s="47">
        <v>0</v>
      </c>
      <c r="H63" s="48"/>
      <c r="I63" s="48"/>
      <c r="J63" s="48">
        <v>8.76</v>
      </c>
      <c r="K63" s="47">
        <f>D63-F63</f>
        <v>12.732887460000001</v>
      </c>
      <c r="L63" s="47">
        <f t="shared" si="25"/>
        <v>120.89114639</v>
      </c>
      <c r="M63" s="47">
        <f t="shared" si="26"/>
        <v>1.3947903201552501</v>
      </c>
      <c r="N63" s="47">
        <v>12.21836320455999</v>
      </c>
      <c r="O63" s="47">
        <f t="shared" si="27"/>
        <v>1.3880460114155251</v>
      </c>
      <c r="P63" s="47">
        <v>12.15928306</v>
      </c>
      <c r="Q63" s="47">
        <f t="shared" si="28"/>
        <v>12.574434718970831</v>
      </c>
      <c r="R63" s="47">
        <f t="shared" si="29"/>
        <v>108.73186333000001</v>
      </c>
      <c r="S63" s="47">
        <f t="shared" si="2"/>
        <v>-6.7443087397249801E-3</v>
      </c>
      <c r="T63" s="47">
        <f t="shared" si="2"/>
        <v>-5.9080144559990444E-2</v>
      </c>
      <c r="U63" s="44">
        <f t="shared" si="4"/>
        <v>-4.8353567143872142E-3</v>
      </c>
      <c r="V63" s="44">
        <f t="shared" si="4"/>
        <v>-4.8353567143871829E-3</v>
      </c>
      <c r="W63" s="45" t="s">
        <v>34</v>
      </c>
      <c r="X63" s="46"/>
      <c r="Y63" s="46"/>
    </row>
    <row r="64" spans="1:25" ht="63" x14ac:dyDescent="0.2">
      <c r="A64" s="40" t="s">
        <v>121</v>
      </c>
      <c r="B64" s="41" t="s">
        <v>122</v>
      </c>
      <c r="C64" s="40" t="s">
        <v>33</v>
      </c>
      <c r="D64" s="47">
        <v>0</v>
      </c>
      <c r="E64" s="47">
        <v>0</v>
      </c>
      <c r="F64" s="47">
        <v>0</v>
      </c>
      <c r="G64" s="47">
        <v>0</v>
      </c>
      <c r="H64" s="48">
        <v>0</v>
      </c>
      <c r="I64" s="48">
        <v>0</v>
      </c>
      <c r="J64" s="48">
        <v>0</v>
      </c>
      <c r="K64" s="47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f t="shared" si="2"/>
        <v>0</v>
      </c>
      <c r="T64" s="47">
        <v>0</v>
      </c>
      <c r="U64" s="44">
        <v>0</v>
      </c>
      <c r="V64" s="44">
        <v>0</v>
      </c>
      <c r="W64" s="45" t="s">
        <v>34</v>
      </c>
      <c r="X64" s="46"/>
      <c r="Y64" s="46"/>
    </row>
    <row r="65" spans="1:25" ht="47.25" x14ac:dyDescent="0.2">
      <c r="A65" s="40" t="s">
        <v>123</v>
      </c>
      <c r="B65" s="41" t="s">
        <v>124</v>
      </c>
      <c r="C65" s="40" t="s">
        <v>33</v>
      </c>
      <c r="D65" s="47">
        <v>0</v>
      </c>
      <c r="E65" s="47">
        <v>0</v>
      </c>
      <c r="F65" s="47">
        <v>0</v>
      </c>
      <c r="G65" s="47">
        <v>0</v>
      </c>
      <c r="H65" s="48">
        <v>0</v>
      </c>
      <c r="I65" s="48">
        <v>0</v>
      </c>
      <c r="J65" s="48">
        <v>0</v>
      </c>
      <c r="K65" s="47">
        <v>0</v>
      </c>
      <c r="L65" s="47">
        <v>0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f t="shared" si="2"/>
        <v>0</v>
      </c>
      <c r="T65" s="47">
        <v>0</v>
      </c>
      <c r="U65" s="44">
        <v>0</v>
      </c>
      <c r="V65" s="44">
        <v>0</v>
      </c>
      <c r="W65" s="45" t="s">
        <v>34</v>
      </c>
      <c r="X65" s="46"/>
      <c r="Y65" s="46"/>
    </row>
    <row r="66" spans="1:25" ht="63" x14ac:dyDescent="0.2">
      <c r="A66" s="40" t="s">
        <v>125</v>
      </c>
      <c r="B66" s="41" t="s">
        <v>126</v>
      </c>
      <c r="C66" s="40" t="s">
        <v>33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8">
        <v>0</v>
      </c>
      <c r="J66" s="48">
        <v>0</v>
      </c>
      <c r="K66" s="47">
        <v>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f t="shared" si="2"/>
        <v>0</v>
      </c>
      <c r="T66" s="47">
        <v>0</v>
      </c>
      <c r="U66" s="44">
        <v>0</v>
      </c>
      <c r="V66" s="44">
        <v>0</v>
      </c>
      <c r="W66" s="45" t="s">
        <v>34</v>
      </c>
      <c r="X66" s="46"/>
      <c r="Y66" s="46"/>
    </row>
    <row r="67" spans="1:25" ht="63" x14ac:dyDescent="0.2">
      <c r="A67" s="40" t="s">
        <v>127</v>
      </c>
      <c r="B67" s="41" t="s">
        <v>128</v>
      </c>
      <c r="C67" s="40" t="s">
        <v>33</v>
      </c>
      <c r="D67" s="47">
        <f>SUM(D68,D69)</f>
        <v>0</v>
      </c>
      <c r="E67" s="47">
        <f>SUM(E68,E69)</f>
        <v>0</v>
      </c>
      <c r="F67" s="47">
        <f t="shared" ref="F67:P67" si="30">SUM(F68,F69)</f>
        <v>0</v>
      </c>
      <c r="G67" s="47">
        <f t="shared" si="30"/>
        <v>0</v>
      </c>
      <c r="H67" s="48">
        <f t="shared" si="30"/>
        <v>0</v>
      </c>
      <c r="I67" s="48">
        <f t="shared" si="30"/>
        <v>0</v>
      </c>
      <c r="J67" s="48">
        <f t="shared" si="30"/>
        <v>0</v>
      </c>
      <c r="K67" s="47">
        <f t="shared" si="30"/>
        <v>0</v>
      </c>
      <c r="L67" s="47">
        <f t="shared" si="30"/>
        <v>0</v>
      </c>
      <c r="M67" s="47">
        <f t="shared" si="30"/>
        <v>0</v>
      </c>
      <c r="N67" s="47">
        <f t="shared" si="30"/>
        <v>0</v>
      </c>
      <c r="O67" s="47">
        <f t="shared" si="30"/>
        <v>0</v>
      </c>
      <c r="P67" s="47">
        <f t="shared" si="30"/>
        <v>0</v>
      </c>
      <c r="Q67" s="47">
        <f>SUM(Q68,Q69)</f>
        <v>0</v>
      </c>
      <c r="R67" s="47">
        <f>SUM(R68,R69)</f>
        <v>0</v>
      </c>
      <c r="S67" s="47">
        <f t="shared" si="2"/>
        <v>0</v>
      </c>
      <c r="T67" s="47">
        <f>SUM(T68,T69)</f>
        <v>0</v>
      </c>
      <c r="U67" s="44">
        <v>0</v>
      </c>
      <c r="V67" s="44">
        <v>0</v>
      </c>
      <c r="W67" s="45" t="s">
        <v>34</v>
      </c>
      <c r="X67" s="46"/>
      <c r="Y67" s="46"/>
    </row>
    <row r="68" spans="1:25" ht="31.5" x14ac:dyDescent="0.2">
      <c r="A68" s="40" t="s">
        <v>129</v>
      </c>
      <c r="B68" s="41" t="s">
        <v>130</v>
      </c>
      <c r="C68" s="40" t="s">
        <v>33</v>
      </c>
      <c r="D68" s="47" t="s">
        <v>34</v>
      </c>
      <c r="E68" s="47" t="s">
        <v>34</v>
      </c>
      <c r="F68" s="47" t="s">
        <v>34</v>
      </c>
      <c r="G68" s="47" t="s">
        <v>34</v>
      </c>
      <c r="H68" s="48" t="s">
        <v>34</v>
      </c>
      <c r="I68" s="48" t="s">
        <v>34</v>
      </c>
      <c r="J68" s="48" t="s">
        <v>34</v>
      </c>
      <c r="K68" s="47" t="s">
        <v>34</v>
      </c>
      <c r="L68" s="47" t="s">
        <v>34</v>
      </c>
      <c r="M68" s="47" t="s">
        <v>34</v>
      </c>
      <c r="N68" s="47" t="s">
        <v>34</v>
      </c>
      <c r="O68" s="47" t="s">
        <v>34</v>
      </c>
      <c r="P68" s="47" t="s">
        <v>34</v>
      </c>
      <c r="Q68" s="47" t="s">
        <v>34</v>
      </c>
      <c r="R68" s="47" t="s">
        <v>34</v>
      </c>
      <c r="S68" s="47" t="s">
        <v>34</v>
      </c>
      <c r="T68" s="47" t="s">
        <v>34</v>
      </c>
      <c r="U68" s="47" t="s">
        <v>34</v>
      </c>
      <c r="V68" s="47" t="s">
        <v>34</v>
      </c>
      <c r="W68" s="45" t="s">
        <v>34</v>
      </c>
      <c r="X68" s="46"/>
      <c r="Y68" s="46"/>
    </row>
    <row r="69" spans="1:25" ht="47.25" x14ac:dyDescent="0.2">
      <c r="A69" s="40" t="s">
        <v>131</v>
      </c>
      <c r="B69" s="41" t="s">
        <v>132</v>
      </c>
      <c r="C69" s="40" t="s">
        <v>33</v>
      </c>
      <c r="D69" s="47" t="s">
        <v>34</v>
      </c>
      <c r="E69" s="47" t="s">
        <v>34</v>
      </c>
      <c r="F69" s="47" t="s">
        <v>34</v>
      </c>
      <c r="G69" s="47" t="s">
        <v>34</v>
      </c>
      <c r="H69" s="48" t="s">
        <v>34</v>
      </c>
      <c r="I69" s="48" t="s">
        <v>34</v>
      </c>
      <c r="J69" s="48" t="s">
        <v>34</v>
      </c>
      <c r="K69" s="47" t="s">
        <v>34</v>
      </c>
      <c r="L69" s="47" t="s">
        <v>34</v>
      </c>
      <c r="M69" s="47" t="s">
        <v>34</v>
      </c>
      <c r="N69" s="47" t="s">
        <v>34</v>
      </c>
      <c r="O69" s="47" t="s">
        <v>34</v>
      </c>
      <c r="P69" s="47" t="s">
        <v>34</v>
      </c>
      <c r="Q69" s="47" t="s">
        <v>34</v>
      </c>
      <c r="R69" s="47" t="s">
        <v>34</v>
      </c>
      <c r="S69" s="47" t="s">
        <v>34</v>
      </c>
      <c r="T69" s="47" t="s">
        <v>34</v>
      </c>
      <c r="U69" s="47" t="s">
        <v>34</v>
      </c>
      <c r="V69" s="47" t="s">
        <v>34</v>
      </c>
      <c r="W69" s="45" t="s">
        <v>34</v>
      </c>
      <c r="X69" s="46"/>
      <c r="Y69" s="46"/>
    </row>
    <row r="70" spans="1:25" ht="63" x14ac:dyDescent="0.2">
      <c r="A70" s="40" t="s">
        <v>133</v>
      </c>
      <c r="B70" s="41" t="s">
        <v>134</v>
      </c>
      <c r="C70" s="40" t="s">
        <v>33</v>
      </c>
      <c r="D70" s="47">
        <f>SUM(D71,D72)</f>
        <v>0.79044906000000004</v>
      </c>
      <c r="E70" s="47">
        <f>SUM(E71,E72)</f>
        <v>5.3712594500000002</v>
      </c>
      <c r="F70" s="47">
        <f t="shared" ref="F70:P70" si="31">SUM(F71,F72)</f>
        <v>0</v>
      </c>
      <c r="G70" s="47">
        <f t="shared" si="31"/>
        <v>0</v>
      </c>
      <c r="H70" s="48">
        <f t="shared" si="31"/>
        <v>0</v>
      </c>
      <c r="I70" s="48">
        <f t="shared" si="31"/>
        <v>0</v>
      </c>
      <c r="J70" s="48">
        <f t="shared" si="31"/>
        <v>8.76</v>
      </c>
      <c r="K70" s="47">
        <f t="shared" si="31"/>
        <v>0.79044906000000004</v>
      </c>
      <c r="L70" s="47">
        <f t="shared" si="31"/>
        <v>5.3712594500000002</v>
      </c>
      <c r="M70" s="47">
        <f t="shared" si="31"/>
        <v>0.61315747146118726</v>
      </c>
      <c r="N70" s="47">
        <f t="shared" si="31"/>
        <v>5.3712594500000002</v>
      </c>
      <c r="O70" s="47">
        <f t="shared" si="31"/>
        <v>0.61328248630136983</v>
      </c>
      <c r="P70" s="47">
        <f t="shared" si="31"/>
        <v>5.3723545799999997</v>
      </c>
      <c r="Q70" s="47">
        <f>SUM(Q71,Q72)</f>
        <v>0.72043964375555136</v>
      </c>
      <c r="R70" s="47">
        <f>SUM(R71,R72)</f>
        <v>-1.0951299999995001E-3</v>
      </c>
      <c r="S70" s="47">
        <f t="shared" si="2"/>
        <v>1.2501484018256903E-4</v>
      </c>
      <c r="T70" s="47">
        <f>SUM(T71,T72)</f>
        <v>1.0951299999995001E-3</v>
      </c>
      <c r="U70" s="44">
        <f t="shared" si="4"/>
        <v>2.0388700456450761E-4</v>
      </c>
      <c r="V70" s="44">
        <f t="shared" si="4"/>
        <v>2.0388700456454401E-4</v>
      </c>
      <c r="W70" s="45" t="s">
        <v>34</v>
      </c>
      <c r="X70" s="46"/>
      <c r="Y70" s="46"/>
    </row>
    <row r="71" spans="1:25" ht="63" x14ac:dyDescent="0.2">
      <c r="A71" s="40" t="s">
        <v>135</v>
      </c>
      <c r="B71" s="41" t="s">
        <v>136</v>
      </c>
      <c r="C71" s="40" t="s">
        <v>33</v>
      </c>
      <c r="D71" s="47">
        <v>0</v>
      </c>
      <c r="E71" s="47">
        <v>0</v>
      </c>
      <c r="F71" s="47">
        <v>0</v>
      </c>
      <c r="G71" s="47">
        <v>0</v>
      </c>
      <c r="H71" s="48">
        <v>0</v>
      </c>
      <c r="I71" s="48">
        <v>0</v>
      </c>
      <c r="J71" s="48">
        <v>0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47">
        <v>0</v>
      </c>
      <c r="Q71" s="47">
        <v>0</v>
      </c>
      <c r="R71" s="47">
        <v>0</v>
      </c>
      <c r="S71" s="47">
        <f t="shared" si="2"/>
        <v>0</v>
      </c>
      <c r="T71" s="47">
        <v>0</v>
      </c>
      <c r="U71" s="44">
        <v>0</v>
      </c>
      <c r="V71" s="44">
        <v>0</v>
      </c>
      <c r="W71" s="45" t="s">
        <v>34</v>
      </c>
      <c r="X71" s="46"/>
      <c r="Y71" s="46"/>
    </row>
    <row r="72" spans="1:25" ht="63" x14ac:dyDescent="0.2">
      <c r="A72" s="40" t="s">
        <v>137</v>
      </c>
      <c r="B72" s="41" t="s">
        <v>138</v>
      </c>
      <c r="C72" s="40" t="s">
        <v>33</v>
      </c>
      <c r="D72" s="47">
        <f t="shared" ref="D72:L72" si="32">SUM(D73:D73)</f>
        <v>0.79044906000000004</v>
      </c>
      <c r="E72" s="47">
        <f t="shared" si="32"/>
        <v>5.3712594500000002</v>
      </c>
      <c r="F72" s="47">
        <f t="shared" si="32"/>
        <v>0</v>
      </c>
      <c r="G72" s="47">
        <f t="shared" si="32"/>
        <v>0</v>
      </c>
      <c r="H72" s="48">
        <f t="shared" si="32"/>
        <v>0</v>
      </c>
      <c r="I72" s="48">
        <f t="shared" si="32"/>
        <v>0</v>
      </c>
      <c r="J72" s="48">
        <f t="shared" si="32"/>
        <v>8.76</v>
      </c>
      <c r="K72" s="47">
        <f t="shared" si="32"/>
        <v>0.79044906000000004</v>
      </c>
      <c r="L72" s="47">
        <f t="shared" si="32"/>
        <v>5.3712594500000002</v>
      </c>
      <c r="M72" s="47">
        <f t="shared" ref="M72:T72" si="33">SUM(M73:M73)</f>
        <v>0.61315747146118726</v>
      </c>
      <c r="N72" s="47">
        <f t="shared" si="33"/>
        <v>5.3712594500000002</v>
      </c>
      <c r="O72" s="47">
        <f t="shared" si="33"/>
        <v>0.61328248630136983</v>
      </c>
      <c r="P72" s="47">
        <f t="shared" si="33"/>
        <v>5.3723545799999997</v>
      </c>
      <c r="Q72" s="47">
        <f t="shared" si="33"/>
        <v>0.72043964375555136</v>
      </c>
      <c r="R72" s="47">
        <f t="shared" si="33"/>
        <v>-1.0951299999995001E-3</v>
      </c>
      <c r="S72" s="47">
        <f t="shared" si="2"/>
        <v>1.2501484018256903E-4</v>
      </c>
      <c r="T72" s="47">
        <f t="shared" si="33"/>
        <v>1.0951299999995001E-3</v>
      </c>
      <c r="U72" s="44">
        <f t="shared" si="4"/>
        <v>2.0388700456450761E-4</v>
      </c>
      <c r="V72" s="44">
        <f t="shared" si="4"/>
        <v>2.0388700456454401E-4</v>
      </c>
      <c r="W72" s="45" t="s">
        <v>34</v>
      </c>
      <c r="X72" s="46"/>
      <c r="Y72" s="46"/>
    </row>
    <row r="73" spans="1:25" ht="47.25" x14ac:dyDescent="0.2">
      <c r="A73" s="40" t="s">
        <v>139</v>
      </c>
      <c r="B73" s="41" t="s">
        <v>140</v>
      </c>
      <c r="C73" s="40" t="s">
        <v>141</v>
      </c>
      <c r="D73" s="47">
        <v>0.79044906000000004</v>
      </c>
      <c r="E73" s="47">
        <v>5.3712594500000002</v>
      </c>
      <c r="F73" s="47">
        <v>0</v>
      </c>
      <c r="G73" s="47">
        <v>0</v>
      </c>
      <c r="H73" s="48"/>
      <c r="I73" s="48"/>
      <c r="J73" s="48">
        <v>8.76</v>
      </c>
      <c r="K73" s="47">
        <f>D73-F73</f>
        <v>0.79044906000000004</v>
      </c>
      <c r="L73" s="47">
        <f>E73-G73</f>
        <v>5.3712594500000002</v>
      </c>
      <c r="M73" s="47">
        <f>N73/J73</f>
        <v>0.61315747146118726</v>
      </c>
      <c r="N73" s="47">
        <v>5.3712594500000002</v>
      </c>
      <c r="O73" s="47">
        <f>P73/J73</f>
        <v>0.61328248630136983</v>
      </c>
      <c r="P73" s="47">
        <v>5.3723545799999997</v>
      </c>
      <c r="Q73" s="47">
        <f>K73-O73/J73</f>
        <v>0.72043964375555136</v>
      </c>
      <c r="R73" s="47">
        <f>L73-P73</f>
        <v>-1.0951299999995001E-3</v>
      </c>
      <c r="S73" s="47">
        <f t="shared" si="2"/>
        <v>1.2501484018256903E-4</v>
      </c>
      <c r="T73" s="47">
        <f>P73-N73</f>
        <v>1.0951299999995001E-3</v>
      </c>
      <c r="U73" s="44">
        <f t="shared" si="4"/>
        <v>2.0388700456450761E-4</v>
      </c>
      <c r="V73" s="44">
        <f t="shared" si="4"/>
        <v>2.0388700456454401E-4</v>
      </c>
      <c r="W73" s="45" t="s">
        <v>34</v>
      </c>
      <c r="X73" s="46"/>
      <c r="Y73" s="46"/>
    </row>
    <row r="74" spans="1:25" ht="47.25" x14ac:dyDescent="0.2">
      <c r="A74" s="40" t="s">
        <v>142</v>
      </c>
      <c r="B74" s="41" t="s">
        <v>143</v>
      </c>
      <c r="C74" s="40" t="s">
        <v>33</v>
      </c>
      <c r="D74" s="47">
        <f t="shared" ref="D74:T74" si="34">SUM(D75:D78)</f>
        <v>25.454599660000003</v>
      </c>
      <c r="E74" s="47">
        <f t="shared" si="34"/>
        <v>238.05791033794</v>
      </c>
      <c r="F74" s="47">
        <f>SUM(F75:F78)</f>
        <v>0</v>
      </c>
      <c r="G74" s="47">
        <f t="shared" si="34"/>
        <v>0</v>
      </c>
      <c r="H74" s="48">
        <f t="shared" si="34"/>
        <v>0</v>
      </c>
      <c r="I74" s="48">
        <f t="shared" si="34"/>
        <v>0</v>
      </c>
      <c r="J74" s="48">
        <f t="shared" si="34"/>
        <v>35.04</v>
      </c>
      <c r="K74" s="47">
        <f t="shared" si="34"/>
        <v>25.454599660000003</v>
      </c>
      <c r="L74" s="47">
        <f t="shared" si="34"/>
        <v>238.05791033794</v>
      </c>
      <c r="M74" s="47">
        <f t="shared" si="34"/>
        <v>5.8798956709246575</v>
      </c>
      <c r="N74" s="47">
        <f t="shared" si="34"/>
        <v>51.507886077299993</v>
      </c>
      <c r="O74" s="47">
        <f t="shared" si="34"/>
        <v>5.3371884326484018</v>
      </c>
      <c r="P74" s="47">
        <f t="shared" si="34"/>
        <v>46.753770669999994</v>
      </c>
      <c r="Q74" s="47">
        <f t="shared" si="34"/>
        <v>24.845331574081236</v>
      </c>
      <c r="R74" s="47">
        <f t="shared" si="34"/>
        <v>191.30413966794001</v>
      </c>
      <c r="S74" s="47">
        <f t="shared" si="2"/>
        <v>-0.54270723827625567</v>
      </c>
      <c r="T74" s="47">
        <f t="shared" si="34"/>
        <v>-4.7541154073000014</v>
      </c>
      <c r="U74" s="44">
        <f t="shared" si="4"/>
        <v>-9.2298787027782575E-2</v>
      </c>
      <c r="V74" s="44">
        <f t="shared" si="4"/>
        <v>-9.2298787027782617E-2</v>
      </c>
      <c r="W74" s="45" t="s">
        <v>34</v>
      </c>
      <c r="X74" s="46"/>
      <c r="Y74" s="46"/>
    </row>
    <row r="75" spans="1:25" s="17" customFormat="1" ht="31.5" x14ac:dyDescent="0.2">
      <c r="A75" s="40" t="s">
        <v>144</v>
      </c>
      <c r="B75" s="41" t="s">
        <v>145</v>
      </c>
      <c r="C75" s="40" t="s">
        <v>146</v>
      </c>
      <c r="D75" s="47">
        <v>15.875262230000001</v>
      </c>
      <c r="E75" s="47">
        <v>149.41593610000001</v>
      </c>
      <c r="F75" s="47">
        <v>0</v>
      </c>
      <c r="G75" s="47">
        <v>0</v>
      </c>
      <c r="H75" s="48"/>
      <c r="I75" s="48"/>
      <c r="J75" s="48">
        <v>8.76</v>
      </c>
      <c r="K75" s="47">
        <f t="shared" ref="K75:L78" si="35">D75-F75</f>
        <v>15.875262230000001</v>
      </c>
      <c r="L75" s="47">
        <f t="shared" si="35"/>
        <v>149.41593610000001</v>
      </c>
      <c r="M75" s="47">
        <f t="shared" ref="M75:M78" si="36">N75/J75</f>
        <v>3.1302827566210047</v>
      </c>
      <c r="N75" s="47">
        <v>27.421276947999999</v>
      </c>
      <c r="O75" s="47">
        <f t="shared" ref="O75:O78" si="37">P75/J75</f>
        <v>3.1200634783105023</v>
      </c>
      <c r="P75" s="47">
        <v>27.331756070000001</v>
      </c>
      <c r="Q75" s="47">
        <f t="shared" ref="Q75:Q78" si="38">K75-O75/J75</f>
        <v>15.519090600055879</v>
      </c>
      <c r="R75" s="47">
        <f t="shared" ref="R75:R78" si="39">L75-P75</f>
        <v>122.08418003000001</v>
      </c>
      <c r="S75" s="47">
        <f t="shared" si="2"/>
        <v>-1.02192783105024E-2</v>
      </c>
      <c r="T75" s="47">
        <f t="shared" si="2"/>
        <v>-8.9520877999998305E-2</v>
      </c>
      <c r="U75" s="44">
        <f t="shared" si="4"/>
        <v>-3.2646502265289406E-3</v>
      </c>
      <c r="V75" s="44">
        <f t="shared" si="4"/>
        <v>-3.2646502265288417E-3</v>
      </c>
      <c r="W75" s="45" t="s">
        <v>34</v>
      </c>
      <c r="X75" s="49"/>
      <c r="Y75" s="49"/>
    </row>
    <row r="76" spans="1:25" ht="252" x14ac:dyDescent="0.2">
      <c r="A76" s="40" t="s">
        <v>147</v>
      </c>
      <c r="B76" s="41" t="s">
        <v>148</v>
      </c>
      <c r="C76" s="40" t="s">
        <v>149</v>
      </c>
      <c r="D76" s="47">
        <v>3.5661806700000001</v>
      </c>
      <c r="E76" s="47">
        <v>32.629049457940006</v>
      </c>
      <c r="F76" s="47">
        <v>0</v>
      </c>
      <c r="G76" s="47">
        <v>0</v>
      </c>
      <c r="H76" s="48"/>
      <c r="I76" s="48"/>
      <c r="J76" s="48">
        <v>8.76</v>
      </c>
      <c r="K76" s="47">
        <f t="shared" si="35"/>
        <v>3.5661806700000001</v>
      </c>
      <c r="L76" s="47">
        <f t="shared" si="35"/>
        <v>32.629049457940006</v>
      </c>
      <c r="M76" s="47">
        <f t="shared" si="36"/>
        <v>1.2741504417009133</v>
      </c>
      <c r="N76" s="47">
        <v>11.161557869300001</v>
      </c>
      <c r="O76" s="47">
        <f t="shared" si="37"/>
        <v>0.78900007077625578</v>
      </c>
      <c r="P76" s="47">
        <v>6.91164062</v>
      </c>
      <c r="Q76" s="47">
        <f t="shared" si="38"/>
        <v>3.4761121687698338</v>
      </c>
      <c r="R76" s="47">
        <f t="shared" si="39"/>
        <v>25.717408837940006</v>
      </c>
      <c r="S76" s="47">
        <f t="shared" si="2"/>
        <v>-0.48515037092465751</v>
      </c>
      <c r="T76" s="47">
        <f t="shared" si="2"/>
        <v>-4.249917249300001</v>
      </c>
      <c r="U76" s="44">
        <f t="shared" si="4"/>
        <v>-0.38076380547104882</v>
      </c>
      <c r="V76" s="44">
        <f t="shared" si="4"/>
        <v>-0.38076380547104893</v>
      </c>
      <c r="W76" s="45" t="s">
        <v>150</v>
      </c>
      <c r="X76" s="46"/>
      <c r="Y76" s="46"/>
    </row>
    <row r="77" spans="1:25" ht="15.75" x14ac:dyDescent="0.2">
      <c r="A77" s="40" t="s">
        <v>151</v>
      </c>
      <c r="B77" s="41" t="s">
        <v>152</v>
      </c>
      <c r="C77" s="40" t="s">
        <v>153</v>
      </c>
      <c r="D77" s="47">
        <v>0.97977787999999999</v>
      </c>
      <c r="E77" s="47">
        <v>8.6394070200000002</v>
      </c>
      <c r="F77" s="47">
        <v>0</v>
      </c>
      <c r="G77" s="47">
        <v>0</v>
      </c>
      <c r="H77" s="48"/>
      <c r="I77" s="48"/>
      <c r="J77" s="48">
        <v>8.76</v>
      </c>
      <c r="K77" s="47">
        <f t="shared" si="35"/>
        <v>0.97977787999999999</v>
      </c>
      <c r="L77" s="47">
        <f t="shared" si="35"/>
        <v>8.6394070200000002</v>
      </c>
      <c r="M77" s="47">
        <f t="shared" si="36"/>
        <v>0.48298128424657538</v>
      </c>
      <c r="N77" s="47">
        <v>4.2309160500000003</v>
      </c>
      <c r="O77" s="47">
        <f t="shared" si="37"/>
        <v>0.4824528938356164</v>
      </c>
      <c r="P77" s="47">
        <v>4.2262873499999998</v>
      </c>
      <c r="Q77" s="47">
        <f t="shared" si="38"/>
        <v>0.92470334874022642</v>
      </c>
      <c r="R77" s="47">
        <f t="shared" si="39"/>
        <v>4.4131196700000004</v>
      </c>
      <c r="S77" s="47">
        <f t="shared" si="2"/>
        <v>-5.2839041095897876E-4</v>
      </c>
      <c r="T77" s="47">
        <f t="shared" si="2"/>
        <v>-4.6287000000004852E-3</v>
      </c>
      <c r="U77" s="44">
        <f t="shared" si="4"/>
        <v>-1.0940183982144135E-3</v>
      </c>
      <c r="V77" s="44">
        <f t="shared" si="4"/>
        <v>-1.0940183982143736E-3</v>
      </c>
      <c r="W77" s="45" t="s">
        <v>34</v>
      </c>
      <c r="X77" s="46"/>
      <c r="Y77" s="46"/>
    </row>
    <row r="78" spans="1:25" ht="47.25" x14ac:dyDescent="0.2">
      <c r="A78" s="40" t="s">
        <v>154</v>
      </c>
      <c r="B78" s="41" t="s">
        <v>155</v>
      </c>
      <c r="C78" s="40" t="s">
        <v>156</v>
      </c>
      <c r="D78" s="47">
        <v>5.0333788799999999</v>
      </c>
      <c r="E78" s="47">
        <v>47.373517759999999</v>
      </c>
      <c r="F78" s="47">
        <v>0</v>
      </c>
      <c r="G78" s="47">
        <v>0</v>
      </c>
      <c r="H78" s="48"/>
      <c r="I78" s="48"/>
      <c r="J78" s="48">
        <v>8.76</v>
      </c>
      <c r="K78" s="47">
        <f t="shared" si="35"/>
        <v>5.0333788799999999</v>
      </c>
      <c r="L78" s="47">
        <f t="shared" si="35"/>
        <v>47.373517759999999</v>
      </c>
      <c r="M78" s="47">
        <f t="shared" si="36"/>
        <v>0.9924811883561645</v>
      </c>
      <c r="N78" s="47">
        <v>8.6941352100000007</v>
      </c>
      <c r="O78" s="47">
        <f t="shared" si="37"/>
        <v>0.94567198972602728</v>
      </c>
      <c r="P78" s="47">
        <v>8.2840866299999991</v>
      </c>
      <c r="Q78" s="47">
        <f t="shared" si="38"/>
        <v>4.9254254565152937</v>
      </c>
      <c r="R78" s="47">
        <f t="shared" si="39"/>
        <v>39.089431130000001</v>
      </c>
      <c r="S78" s="47">
        <f t="shared" si="2"/>
        <v>-4.6809198630137216E-2</v>
      </c>
      <c r="T78" s="47">
        <f t="shared" si="2"/>
        <v>-0.41004858000000155</v>
      </c>
      <c r="U78" s="44">
        <f t="shared" si="4"/>
        <v>-4.7163814467523331E-2</v>
      </c>
      <c r="V78" s="44">
        <f t="shared" si="4"/>
        <v>-4.7163814467523275E-2</v>
      </c>
      <c r="W78" s="45" t="s">
        <v>88</v>
      </c>
      <c r="X78" s="46"/>
      <c r="Y78" s="46"/>
    </row>
    <row r="79" spans="1:25" ht="47.25" x14ac:dyDescent="0.2">
      <c r="A79" s="40" t="s">
        <v>157</v>
      </c>
      <c r="B79" s="41" t="s">
        <v>158</v>
      </c>
      <c r="C79" s="40" t="s">
        <v>33</v>
      </c>
      <c r="D79" s="47">
        <v>0</v>
      </c>
      <c r="E79" s="47">
        <v>0</v>
      </c>
      <c r="F79" s="47">
        <v>0</v>
      </c>
      <c r="G79" s="47">
        <v>0</v>
      </c>
      <c r="H79" s="48">
        <v>0</v>
      </c>
      <c r="I79" s="48">
        <v>0</v>
      </c>
      <c r="J79" s="48">
        <v>0</v>
      </c>
      <c r="K79" s="47">
        <v>0</v>
      </c>
      <c r="L79" s="47">
        <v>0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f t="shared" si="2"/>
        <v>0</v>
      </c>
      <c r="T79" s="47">
        <v>0</v>
      </c>
      <c r="U79" s="44">
        <v>0</v>
      </c>
      <c r="V79" s="44">
        <v>0</v>
      </c>
      <c r="W79" s="45" t="s">
        <v>34</v>
      </c>
      <c r="X79" s="46"/>
      <c r="Y79" s="46"/>
    </row>
    <row r="80" spans="1:25" ht="31.5" x14ac:dyDescent="0.2">
      <c r="A80" s="40" t="s">
        <v>159</v>
      </c>
      <c r="B80" s="41" t="s">
        <v>160</v>
      </c>
      <c r="C80" s="40" t="s">
        <v>33</v>
      </c>
      <c r="D80" s="47">
        <f t="shared" ref="D80:R80" si="40">SUM(D81:D90)</f>
        <v>9.0992579899999999</v>
      </c>
      <c r="E80" s="47">
        <f t="shared" si="40"/>
        <v>82.116416029999982</v>
      </c>
      <c r="F80" s="47">
        <f t="shared" si="40"/>
        <v>0</v>
      </c>
      <c r="G80" s="47">
        <f t="shared" si="40"/>
        <v>0</v>
      </c>
      <c r="H80" s="48">
        <f t="shared" si="40"/>
        <v>0</v>
      </c>
      <c r="I80" s="48">
        <f t="shared" si="40"/>
        <v>0</v>
      </c>
      <c r="J80" s="48">
        <f t="shared" si="40"/>
        <v>87.600000000000009</v>
      </c>
      <c r="K80" s="47">
        <f t="shared" si="40"/>
        <v>9.0992579899999999</v>
      </c>
      <c r="L80" s="47">
        <f t="shared" si="40"/>
        <v>82.116416029999982</v>
      </c>
      <c r="M80" s="47">
        <f t="shared" si="40"/>
        <v>4.0016435228310492</v>
      </c>
      <c r="N80" s="47">
        <f t="shared" si="40"/>
        <v>35.054397260000002</v>
      </c>
      <c r="O80" s="47">
        <f t="shared" si="40"/>
        <v>3.9707271974885847</v>
      </c>
      <c r="P80" s="47">
        <f t="shared" si="40"/>
        <v>34.783570249999997</v>
      </c>
      <c r="Q80" s="47">
        <f t="shared" si="40"/>
        <v>8.6459786295560974</v>
      </c>
      <c r="R80" s="47">
        <f t="shared" si="40"/>
        <v>47.33284578</v>
      </c>
      <c r="S80" s="47">
        <f t="shared" ref="S80:T90" si="41">O80-M80</f>
        <v>-3.0916325342464468E-2</v>
      </c>
      <c r="T80" s="47">
        <f>SUM(T81:T90)</f>
        <v>-0.27082701000000003</v>
      </c>
      <c r="U80" s="44">
        <f t="shared" si="4"/>
        <v>-7.7259069095170288E-3</v>
      </c>
      <c r="V80" s="44">
        <f t="shared" si="4"/>
        <v>-7.7259069095173489E-3</v>
      </c>
      <c r="W80" s="45" t="s">
        <v>34</v>
      </c>
      <c r="X80" s="46"/>
      <c r="Y80" s="46"/>
    </row>
    <row r="81" spans="1:25" ht="15.75" x14ac:dyDescent="0.2">
      <c r="A81" s="40" t="s">
        <v>161</v>
      </c>
      <c r="B81" s="41" t="s">
        <v>162</v>
      </c>
      <c r="C81" s="40" t="s">
        <v>163</v>
      </c>
      <c r="D81" s="47">
        <v>4.0490837199999996</v>
      </c>
      <c r="E81" s="47">
        <v>38.109457669999998</v>
      </c>
      <c r="F81" s="47">
        <v>0</v>
      </c>
      <c r="G81" s="47">
        <v>0</v>
      </c>
      <c r="H81" s="48"/>
      <c r="I81" s="48"/>
      <c r="J81" s="48">
        <v>8.76</v>
      </c>
      <c r="K81" s="47">
        <f t="shared" ref="K81:L90" si="42">D81-F81</f>
        <v>4.0490837199999996</v>
      </c>
      <c r="L81" s="47">
        <f t="shared" si="42"/>
        <v>38.109457669999998</v>
      </c>
      <c r="M81" s="47">
        <f t="shared" ref="M81:M90" si="43">N81/J81</f>
        <v>0.79839795776255706</v>
      </c>
      <c r="N81" s="47">
        <v>6.9939661099999997</v>
      </c>
      <c r="O81" s="47">
        <f t="shared" ref="O81:O90" si="44">P81/J81</f>
        <v>0.79837328767123295</v>
      </c>
      <c r="P81" s="47">
        <v>6.9937500000000004</v>
      </c>
      <c r="Q81" s="47">
        <f t="shared" ref="Q81:Q90" si="45">K81-O81/J81</f>
        <v>3.9579452168411828</v>
      </c>
      <c r="R81" s="47">
        <f t="shared" ref="R81:R90" si="46">L81-P81</f>
        <v>31.115707669999999</v>
      </c>
      <c r="S81" s="47">
        <f t="shared" si="41"/>
        <v>-2.4670091324119348E-5</v>
      </c>
      <c r="T81" s="47">
        <f t="shared" si="41"/>
        <v>-2.1610999999932545E-4</v>
      </c>
      <c r="U81" s="44">
        <f t="shared" ref="U81:V90" si="47">S81/M81</f>
        <v>-3.0899492019312273E-5</v>
      </c>
      <c r="V81" s="44">
        <f t="shared" si="47"/>
        <v>-3.0899492019317985E-5</v>
      </c>
      <c r="W81" s="45" t="s">
        <v>34</v>
      </c>
      <c r="X81" s="46"/>
      <c r="Y81" s="46"/>
    </row>
    <row r="82" spans="1:25" ht="15.75" x14ac:dyDescent="0.2">
      <c r="A82" s="40" t="s">
        <v>164</v>
      </c>
      <c r="B82" s="41" t="s">
        <v>165</v>
      </c>
      <c r="C82" s="40" t="s">
        <v>166</v>
      </c>
      <c r="D82" s="47">
        <v>0.73023316000000005</v>
      </c>
      <c r="E82" s="47">
        <v>6.3066440699999999</v>
      </c>
      <c r="F82" s="47">
        <v>0</v>
      </c>
      <c r="G82" s="47">
        <v>0</v>
      </c>
      <c r="H82" s="48"/>
      <c r="I82" s="48"/>
      <c r="J82" s="48">
        <v>8.76</v>
      </c>
      <c r="K82" s="47">
        <f t="shared" si="42"/>
        <v>0.73023316000000005</v>
      </c>
      <c r="L82" s="47">
        <f t="shared" si="42"/>
        <v>6.3066440699999999</v>
      </c>
      <c r="M82" s="47">
        <f t="shared" si="43"/>
        <v>0.71993653767123289</v>
      </c>
      <c r="N82" s="47">
        <v>6.3066440699999999</v>
      </c>
      <c r="O82" s="47">
        <f t="shared" si="44"/>
        <v>0.71908295319634707</v>
      </c>
      <c r="P82" s="47">
        <v>6.29916667</v>
      </c>
      <c r="Q82" s="47">
        <f t="shared" si="45"/>
        <v>0.64814606488626181</v>
      </c>
      <c r="R82" s="47">
        <f t="shared" si="46"/>
        <v>7.4773999999999674E-3</v>
      </c>
      <c r="S82" s="47">
        <f t="shared" si="41"/>
        <v>-8.5358447488581568E-4</v>
      </c>
      <c r="T82" s="47">
        <f t="shared" si="41"/>
        <v>-7.4773999999999674E-3</v>
      </c>
      <c r="U82" s="44">
        <f t="shared" si="47"/>
        <v>-1.1856384975915955E-3</v>
      </c>
      <c r="V82" s="44">
        <f t="shared" si="47"/>
        <v>-1.1856384975916308E-3</v>
      </c>
      <c r="W82" s="45" t="s">
        <v>34</v>
      </c>
      <c r="X82" s="46"/>
      <c r="Y82" s="46"/>
    </row>
    <row r="83" spans="1:25" ht="47.25" x14ac:dyDescent="0.2">
      <c r="A83" s="40" t="s">
        <v>167</v>
      </c>
      <c r="B83" s="41" t="s">
        <v>168</v>
      </c>
      <c r="C83" s="40" t="s">
        <v>169</v>
      </c>
      <c r="D83" s="47">
        <v>0.59063029</v>
      </c>
      <c r="E83" s="47">
        <v>5.2955108200000005</v>
      </c>
      <c r="F83" s="47">
        <v>0</v>
      </c>
      <c r="G83" s="47">
        <v>0</v>
      </c>
      <c r="H83" s="48"/>
      <c r="I83" s="48"/>
      <c r="J83" s="48">
        <v>8.76</v>
      </c>
      <c r="K83" s="47">
        <f t="shared" si="42"/>
        <v>0.59063029</v>
      </c>
      <c r="L83" s="47">
        <f t="shared" si="42"/>
        <v>5.2955108200000005</v>
      </c>
      <c r="M83" s="47">
        <f t="shared" si="43"/>
        <v>0.11093493150684933</v>
      </c>
      <c r="N83" s="47">
        <v>0.97179000000000004</v>
      </c>
      <c r="O83" s="47">
        <f t="shared" si="44"/>
        <v>9.3565924657534258E-2</v>
      </c>
      <c r="P83" s="47">
        <v>0.81963750000000002</v>
      </c>
      <c r="Q83" s="47">
        <f t="shared" si="45"/>
        <v>0.57994924837242756</v>
      </c>
      <c r="R83" s="47">
        <f t="shared" si="46"/>
        <v>4.4758733200000007</v>
      </c>
      <c r="S83" s="47">
        <f t="shared" si="41"/>
        <v>-1.7369006849315069E-2</v>
      </c>
      <c r="T83" s="47">
        <f t="shared" si="41"/>
        <v>-0.15215250000000002</v>
      </c>
      <c r="U83" s="44">
        <f t="shared" si="47"/>
        <v>-0.15656932053221373</v>
      </c>
      <c r="V83" s="44">
        <f t="shared" si="47"/>
        <v>-0.15656932053221376</v>
      </c>
      <c r="W83" s="45" t="s">
        <v>88</v>
      </c>
      <c r="X83" s="46"/>
      <c r="Y83" s="46"/>
    </row>
    <row r="84" spans="1:25" ht="47.25" x14ac:dyDescent="0.2">
      <c r="A84" s="40" t="s">
        <v>170</v>
      </c>
      <c r="B84" s="41" t="s">
        <v>171</v>
      </c>
      <c r="C84" s="40" t="s">
        <v>172</v>
      </c>
      <c r="D84" s="47">
        <v>3.640641E-2</v>
      </c>
      <c r="E84" s="47">
        <v>0.28688249999999998</v>
      </c>
      <c r="F84" s="47">
        <v>0</v>
      </c>
      <c r="G84" s="47">
        <v>0</v>
      </c>
      <c r="H84" s="48"/>
      <c r="I84" s="48"/>
      <c r="J84" s="48">
        <v>8.76</v>
      </c>
      <c r="K84" s="47">
        <f t="shared" si="42"/>
        <v>3.640641E-2</v>
      </c>
      <c r="L84" s="47">
        <f t="shared" si="42"/>
        <v>0.28688249999999998</v>
      </c>
      <c r="M84" s="47">
        <f t="shared" si="43"/>
        <v>3.2749143835616439E-2</v>
      </c>
      <c r="N84" s="47">
        <v>0.28688249999999998</v>
      </c>
      <c r="O84" s="47">
        <f t="shared" si="44"/>
        <v>3.3493465753424656E-2</v>
      </c>
      <c r="P84" s="47">
        <v>0.29340275999999998</v>
      </c>
      <c r="Q84" s="47">
        <f t="shared" si="45"/>
        <v>3.258295500531682E-2</v>
      </c>
      <c r="R84" s="47">
        <f t="shared" si="46"/>
        <v>-6.5202599999999999E-3</v>
      </c>
      <c r="S84" s="47">
        <f t="shared" si="41"/>
        <v>7.4432191780821749E-4</v>
      </c>
      <c r="T84" s="47">
        <f t="shared" si="41"/>
        <v>6.5202599999999999E-3</v>
      </c>
      <c r="U84" s="44">
        <f t="shared" si="47"/>
        <v>2.2727980967817783E-2</v>
      </c>
      <c r="V84" s="44">
        <f t="shared" si="47"/>
        <v>2.2727980967817835E-2</v>
      </c>
      <c r="W84" s="45" t="s">
        <v>173</v>
      </c>
      <c r="X84" s="46"/>
      <c r="Y84" s="46"/>
    </row>
    <row r="85" spans="1:25" ht="31.5" x14ac:dyDescent="0.2">
      <c r="A85" s="40" t="s">
        <v>174</v>
      </c>
      <c r="B85" s="41" t="s">
        <v>175</v>
      </c>
      <c r="C85" s="40" t="s">
        <v>176</v>
      </c>
      <c r="D85" s="47">
        <v>0.87732608000000001</v>
      </c>
      <c r="E85" s="47">
        <v>8.1421540400000012</v>
      </c>
      <c r="F85" s="47">
        <v>0</v>
      </c>
      <c r="G85" s="47">
        <v>0</v>
      </c>
      <c r="H85" s="48"/>
      <c r="I85" s="48"/>
      <c r="J85" s="48">
        <v>8.76</v>
      </c>
      <c r="K85" s="47">
        <f t="shared" si="42"/>
        <v>0.87732608000000001</v>
      </c>
      <c r="L85" s="47">
        <f t="shared" si="42"/>
        <v>8.1421540400000012</v>
      </c>
      <c r="M85" s="47">
        <f t="shared" si="43"/>
        <v>0.21268813698630137</v>
      </c>
      <c r="N85" s="47">
        <v>1.86314808</v>
      </c>
      <c r="O85" s="47">
        <f t="shared" si="44"/>
        <v>0.21196118607305936</v>
      </c>
      <c r="P85" s="47">
        <v>1.8567799899999999</v>
      </c>
      <c r="Q85" s="47">
        <f t="shared" si="45"/>
        <v>0.85312959757156859</v>
      </c>
      <c r="R85" s="47">
        <f t="shared" si="46"/>
        <v>6.2853740500000015</v>
      </c>
      <c r="S85" s="47">
        <f t="shared" si="41"/>
        <v>-7.2695091324201377E-4</v>
      </c>
      <c r="T85" s="47">
        <f t="shared" si="41"/>
        <v>-6.3680900000000484E-3</v>
      </c>
      <c r="U85" s="44">
        <f t="shared" si="47"/>
        <v>-3.4179194173337207E-3</v>
      </c>
      <c r="V85" s="44">
        <f t="shared" si="47"/>
        <v>-3.417919417333725E-3</v>
      </c>
      <c r="W85" s="45" t="s">
        <v>34</v>
      </c>
      <c r="X85" s="46"/>
      <c r="Y85" s="46"/>
    </row>
    <row r="86" spans="1:25" ht="31.5" x14ac:dyDescent="0.2">
      <c r="A86" s="40" t="s">
        <v>177</v>
      </c>
      <c r="B86" s="41" t="s">
        <v>178</v>
      </c>
      <c r="C86" s="40" t="s">
        <v>179</v>
      </c>
      <c r="D86" s="47">
        <v>0.22995982000000001</v>
      </c>
      <c r="E86" s="47">
        <v>2.06178843</v>
      </c>
      <c r="F86" s="47">
        <v>0</v>
      </c>
      <c r="G86" s="47">
        <v>0</v>
      </c>
      <c r="H86" s="48"/>
      <c r="I86" s="48"/>
      <c r="J86" s="48">
        <v>8.76</v>
      </c>
      <c r="K86" s="47">
        <f t="shared" si="42"/>
        <v>0.22995982000000001</v>
      </c>
      <c r="L86" s="47">
        <f t="shared" si="42"/>
        <v>2.06178843</v>
      </c>
      <c r="M86" s="47">
        <f t="shared" si="43"/>
        <v>4.3192123287671233E-2</v>
      </c>
      <c r="N86" s="47">
        <v>0.378363</v>
      </c>
      <c r="O86" s="47">
        <f t="shared" si="44"/>
        <v>4.3188736301369865E-2</v>
      </c>
      <c r="P86" s="47">
        <v>0.37833333000000002</v>
      </c>
      <c r="Q86" s="47">
        <f t="shared" si="45"/>
        <v>0.22502959896103084</v>
      </c>
      <c r="R86" s="47">
        <f t="shared" si="46"/>
        <v>1.6834551</v>
      </c>
      <c r="S86" s="47">
        <f t="shared" si="41"/>
        <v>-3.3869863013680224E-6</v>
      </c>
      <c r="T86" s="47">
        <f t="shared" si="41"/>
        <v>-2.9669999999981655E-5</v>
      </c>
      <c r="U86" s="44">
        <f t="shared" si="47"/>
        <v>-7.8416758509642522E-5</v>
      </c>
      <c r="V86" s="44">
        <f t="shared" si="47"/>
        <v>-7.8416758509636654E-5</v>
      </c>
      <c r="W86" s="45" t="s">
        <v>34</v>
      </c>
      <c r="X86" s="46"/>
      <c r="Y86" s="46"/>
    </row>
    <row r="87" spans="1:25" ht="47.25" x14ac:dyDescent="0.2">
      <c r="A87" s="40" t="s">
        <v>180</v>
      </c>
      <c r="B87" s="41" t="s">
        <v>181</v>
      </c>
      <c r="C87" s="40" t="s">
        <v>182</v>
      </c>
      <c r="D87" s="47">
        <v>0.13627238</v>
      </c>
      <c r="E87" s="47">
        <v>1.1210746899999999</v>
      </c>
      <c r="F87" s="47">
        <v>0</v>
      </c>
      <c r="G87" s="47">
        <v>0</v>
      </c>
      <c r="H87" s="48"/>
      <c r="I87" s="48"/>
      <c r="J87" s="48">
        <v>8.76</v>
      </c>
      <c r="K87" s="47">
        <f t="shared" si="42"/>
        <v>0.13627238</v>
      </c>
      <c r="L87" s="47">
        <f t="shared" si="42"/>
        <v>1.1210746899999999</v>
      </c>
      <c r="M87" s="47">
        <f t="shared" si="43"/>
        <v>0.12797656278538813</v>
      </c>
      <c r="N87" s="47">
        <v>1.1210746899999999</v>
      </c>
      <c r="O87" s="47">
        <f t="shared" si="44"/>
        <v>0.10445205479452055</v>
      </c>
      <c r="P87" s="47">
        <v>0.91500000000000004</v>
      </c>
      <c r="Q87" s="47">
        <f t="shared" si="45"/>
        <v>0.1243486294526803</v>
      </c>
      <c r="R87" s="47">
        <f t="shared" si="46"/>
        <v>0.20607468999999989</v>
      </c>
      <c r="S87" s="47">
        <f t="shared" si="41"/>
        <v>-2.3524507990867582E-2</v>
      </c>
      <c r="T87" s="47">
        <f t="shared" si="41"/>
        <v>-0.20607468999999989</v>
      </c>
      <c r="U87" s="44">
        <f t="shared" si="47"/>
        <v>-0.18381887651035991</v>
      </c>
      <c r="V87" s="44">
        <f t="shared" si="47"/>
        <v>-0.1838188765103598</v>
      </c>
      <c r="W87" s="45" t="s">
        <v>88</v>
      </c>
      <c r="X87" s="46"/>
      <c r="Y87" s="46"/>
    </row>
    <row r="88" spans="1:25" ht="47.25" x14ac:dyDescent="0.2">
      <c r="A88" s="40" t="s">
        <v>183</v>
      </c>
      <c r="B88" s="41" t="s">
        <v>184</v>
      </c>
      <c r="C88" s="40" t="s">
        <v>185</v>
      </c>
      <c r="D88" s="47">
        <v>0.20143251000000001</v>
      </c>
      <c r="E88" s="47">
        <v>1.7396678000000001</v>
      </c>
      <c r="F88" s="47">
        <v>0</v>
      </c>
      <c r="G88" s="47">
        <v>0</v>
      </c>
      <c r="H88" s="48"/>
      <c r="I88" s="48"/>
      <c r="J88" s="48">
        <v>8.76</v>
      </c>
      <c r="K88" s="47">
        <f t="shared" si="42"/>
        <v>0.20143251000000001</v>
      </c>
      <c r="L88" s="47">
        <f t="shared" si="42"/>
        <v>1.7396678000000001</v>
      </c>
      <c r="M88" s="47">
        <f t="shared" si="43"/>
        <v>0.19859221461187215</v>
      </c>
      <c r="N88" s="47">
        <v>1.7396678000000001</v>
      </c>
      <c r="O88" s="47">
        <f t="shared" si="44"/>
        <v>0.24876331849315067</v>
      </c>
      <c r="P88" s="47">
        <v>2.1791666699999999</v>
      </c>
      <c r="Q88" s="47">
        <f t="shared" si="45"/>
        <v>0.17303487090260838</v>
      </c>
      <c r="R88" s="47">
        <f t="shared" si="46"/>
        <v>-0.43949886999999976</v>
      </c>
      <c r="S88" s="47">
        <f t="shared" si="41"/>
        <v>5.0171103881278517E-2</v>
      </c>
      <c r="T88" s="47">
        <f t="shared" si="41"/>
        <v>0.43949886999999976</v>
      </c>
      <c r="U88" s="44">
        <f t="shared" si="47"/>
        <v>0.25263379019833543</v>
      </c>
      <c r="V88" s="44">
        <f t="shared" si="47"/>
        <v>0.25263379019833543</v>
      </c>
      <c r="W88" s="45" t="s">
        <v>173</v>
      </c>
      <c r="X88" s="46"/>
      <c r="Y88" s="46"/>
    </row>
    <row r="89" spans="1:25" ht="47.25" x14ac:dyDescent="0.2">
      <c r="A89" s="40" t="s">
        <v>186</v>
      </c>
      <c r="B89" s="41" t="s">
        <v>187</v>
      </c>
      <c r="C89" s="40" t="s">
        <v>188</v>
      </c>
      <c r="D89" s="47">
        <v>1.6387765599999999</v>
      </c>
      <c r="E89" s="47">
        <v>14.25323601</v>
      </c>
      <c r="F89" s="47">
        <v>0</v>
      </c>
      <c r="G89" s="47">
        <v>0</v>
      </c>
      <c r="H89" s="48"/>
      <c r="I89" s="48"/>
      <c r="J89" s="48">
        <v>8.76</v>
      </c>
      <c r="K89" s="47">
        <f t="shared" si="42"/>
        <v>1.6387765599999999</v>
      </c>
      <c r="L89" s="47">
        <f t="shared" si="42"/>
        <v>14.25323601</v>
      </c>
      <c r="M89" s="47">
        <f t="shared" si="43"/>
        <v>1.2092307089041097</v>
      </c>
      <c r="N89" s="47">
        <v>10.59286101</v>
      </c>
      <c r="O89" s="47">
        <f t="shared" si="44"/>
        <v>1.1699010650684931</v>
      </c>
      <c r="P89" s="47">
        <v>10.248333329999999</v>
      </c>
      <c r="Q89" s="47">
        <f t="shared" si="45"/>
        <v>1.5052262101063363</v>
      </c>
      <c r="R89" s="47">
        <f t="shared" si="46"/>
        <v>4.0049026800000007</v>
      </c>
      <c r="S89" s="47">
        <f t="shared" si="41"/>
        <v>-3.9329643835616546E-2</v>
      </c>
      <c r="T89" s="47">
        <f t="shared" si="41"/>
        <v>-0.34452768000000056</v>
      </c>
      <c r="U89" s="44">
        <f t="shared" si="47"/>
        <v>-3.25245162449272E-2</v>
      </c>
      <c r="V89" s="44">
        <f t="shared" si="47"/>
        <v>-3.2524516244927165E-2</v>
      </c>
      <c r="W89" s="45" t="s">
        <v>189</v>
      </c>
      <c r="X89" s="46"/>
      <c r="Y89" s="46"/>
    </row>
    <row r="90" spans="1:25" ht="47.25" customHeight="1" x14ac:dyDescent="0.2">
      <c r="A90" s="40" t="s">
        <v>190</v>
      </c>
      <c r="B90" s="41" t="s">
        <v>191</v>
      </c>
      <c r="C90" s="40" t="s">
        <v>192</v>
      </c>
      <c r="D90" s="47">
        <v>0.60913706000000001</v>
      </c>
      <c r="E90" s="47">
        <v>4.8</v>
      </c>
      <c r="F90" s="47">
        <v>0</v>
      </c>
      <c r="G90" s="47">
        <v>0</v>
      </c>
      <c r="H90" s="48"/>
      <c r="I90" s="48"/>
      <c r="J90" s="48">
        <v>8.76</v>
      </c>
      <c r="K90" s="47">
        <f t="shared" si="42"/>
        <v>0.60913706000000001</v>
      </c>
      <c r="L90" s="47">
        <f t="shared" si="42"/>
        <v>4.8</v>
      </c>
      <c r="M90" s="47">
        <f t="shared" si="43"/>
        <v>0.54794520547945202</v>
      </c>
      <c r="N90" s="47">
        <v>4.8</v>
      </c>
      <c r="O90" s="47">
        <f t="shared" si="44"/>
        <v>0.54794520547945202</v>
      </c>
      <c r="P90" s="47">
        <v>4.8</v>
      </c>
      <c r="Q90" s="47">
        <f t="shared" si="45"/>
        <v>0.54658623745668355</v>
      </c>
      <c r="R90" s="47">
        <f t="shared" si="46"/>
        <v>0</v>
      </c>
      <c r="S90" s="47">
        <f t="shared" si="41"/>
        <v>0</v>
      </c>
      <c r="T90" s="47">
        <f t="shared" si="41"/>
        <v>0</v>
      </c>
      <c r="U90" s="44">
        <f t="shared" si="47"/>
        <v>0</v>
      </c>
      <c r="V90" s="44">
        <f t="shared" si="47"/>
        <v>0</v>
      </c>
      <c r="W90" s="45" t="s">
        <v>34</v>
      </c>
      <c r="X90" s="46"/>
      <c r="Y90" s="46"/>
    </row>
    <row r="91" spans="1:25" ht="15.75" x14ac:dyDescent="0.2">
      <c r="D91" s="18"/>
      <c r="E91" s="18"/>
      <c r="F91" s="18"/>
      <c r="G91" s="50"/>
      <c r="T91" s="47"/>
      <c r="V91" s="52"/>
      <c r="Y91" s="46"/>
    </row>
    <row r="92" spans="1:25" ht="18.75" x14ac:dyDescent="0.2">
      <c r="B92" s="53" t="s">
        <v>193</v>
      </c>
      <c r="C92" s="54"/>
      <c r="D92" s="59" t="s">
        <v>194</v>
      </c>
      <c r="E92" s="59"/>
      <c r="F92" s="59"/>
      <c r="G92" s="60"/>
      <c r="H92" s="55"/>
      <c r="I92" s="55"/>
      <c r="J92" s="55"/>
      <c r="K92" s="61"/>
      <c r="L92" s="61"/>
      <c r="T92" s="47"/>
      <c r="V92" s="52"/>
    </row>
    <row r="93" spans="1:25" ht="14.25" hidden="1" customHeight="1" x14ac:dyDescent="0.2">
      <c r="B93" s="53"/>
      <c r="C93" s="54"/>
      <c r="D93" s="56"/>
      <c r="E93" s="56"/>
      <c r="F93" s="56"/>
      <c r="G93" s="57"/>
      <c r="H93" s="56"/>
      <c r="I93" s="56"/>
      <c r="J93" s="56"/>
      <c r="K93" s="53"/>
      <c r="L93" s="53"/>
      <c r="W93" s="58"/>
    </row>
    <row r="94" spans="1:25" ht="18.75" hidden="1" x14ac:dyDescent="0.2">
      <c r="B94" s="61" t="s">
        <v>195</v>
      </c>
      <c r="C94" s="61"/>
      <c r="D94" s="59" t="s">
        <v>196</v>
      </c>
      <c r="E94" s="59"/>
      <c r="F94" s="59"/>
      <c r="G94" s="60"/>
      <c r="H94" s="55"/>
      <c r="I94" s="55"/>
      <c r="J94" s="55"/>
      <c r="K94" s="61"/>
      <c r="L94" s="61"/>
      <c r="W94" s="58"/>
    </row>
    <row r="95" spans="1:25" ht="12.75" hidden="1" customHeight="1" x14ac:dyDescent="0.2">
      <c r="B95" s="53"/>
      <c r="C95" s="54"/>
      <c r="D95" s="56"/>
      <c r="E95" s="56"/>
      <c r="F95" s="56"/>
      <c r="G95" s="57"/>
      <c r="H95" s="56"/>
      <c r="I95" s="56"/>
      <c r="J95" s="56"/>
      <c r="K95" s="53"/>
      <c r="L95" s="53"/>
      <c r="W95" s="58"/>
    </row>
    <row r="96" spans="1:25" ht="37.5" hidden="1" x14ac:dyDescent="0.2">
      <c r="B96" s="53" t="s">
        <v>197</v>
      </c>
      <c r="C96" s="54"/>
      <c r="D96" s="59" t="s">
        <v>198</v>
      </c>
      <c r="E96" s="59"/>
      <c r="F96" s="59"/>
      <c r="G96" s="60"/>
      <c r="H96" s="55"/>
      <c r="I96" s="55"/>
      <c r="J96" s="55"/>
      <c r="K96" s="61"/>
      <c r="L96" s="61"/>
      <c r="W96" s="58"/>
    </row>
    <row r="100" spans="13:15" x14ac:dyDescent="0.2">
      <c r="M100" s="51">
        <v>27.421276947999999</v>
      </c>
    </row>
    <row r="101" spans="13:15" x14ac:dyDescent="0.2">
      <c r="O101" s="3">
        <v>5.5</v>
      </c>
    </row>
    <row r="103" spans="13:15" x14ac:dyDescent="0.2">
      <c r="O103" s="3">
        <f>O75*1.2</f>
        <v>3.7440761739726027</v>
      </c>
    </row>
  </sheetData>
  <autoFilter ref="A20:BD92"/>
  <mergeCells count="33">
    <mergeCell ref="A11:W11"/>
    <mergeCell ref="A4:W4"/>
    <mergeCell ref="A5:W5"/>
    <mergeCell ref="A6:W6"/>
    <mergeCell ref="A7:W7"/>
    <mergeCell ref="A9:W9"/>
    <mergeCell ref="A12:W12"/>
    <mergeCell ref="A13:P13"/>
    <mergeCell ref="A17:A19"/>
    <mergeCell ref="B17:B19"/>
    <mergeCell ref="C17:C19"/>
    <mergeCell ref="D17:D19"/>
    <mergeCell ref="E17:E19"/>
    <mergeCell ref="F17:G18"/>
    <mergeCell ref="H17:H19"/>
    <mergeCell ref="I17:I19"/>
    <mergeCell ref="Q17:R18"/>
    <mergeCell ref="S17:V17"/>
    <mergeCell ref="W17:W19"/>
    <mergeCell ref="M18:N18"/>
    <mergeCell ref="O18:P18"/>
    <mergeCell ref="S18:T18"/>
    <mergeCell ref="U18:V18"/>
    <mergeCell ref="D96:G96"/>
    <mergeCell ref="K96:L96"/>
    <mergeCell ref="J17:J19"/>
    <mergeCell ref="K17:L18"/>
    <mergeCell ref="M17:P17"/>
    <mergeCell ref="D92:G92"/>
    <mergeCell ref="K92:L92"/>
    <mergeCell ref="B94:C94"/>
    <mergeCell ref="D94:G94"/>
    <mergeCell ref="K94:L94"/>
  </mergeCells>
  <pageMargins left="0.59055118110236227" right="0.19685039370078741" top="0.19685039370078741" bottom="0.19685039370078741" header="0.27559055118110237" footer="0.27559055118110237"/>
  <pageSetup paperSize="8" scale="26" fitToHeight="2" orientation="portrait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F0329_1037000158513_02_69_0</vt:lpstr>
      <vt:lpstr>F0329_1037000158513_02_69_0!Заголовки_для_печати</vt:lpstr>
      <vt:lpstr>F0329_1037000158513_02_69_0!Область_печати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 А.</dc:creator>
  <cp:lastModifiedBy>Кулагина Татьяна А.</cp:lastModifiedBy>
  <cp:lastPrinted>2021-03-11T09:12:45Z</cp:lastPrinted>
  <dcterms:created xsi:type="dcterms:W3CDTF">2021-03-11T09:12:41Z</dcterms:created>
  <dcterms:modified xsi:type="dcterms:W3CDTF">2021-03-26T01:41:54Z</dcterms:modified>
</cp:coreProperties>
</file>