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0\Отчеты 2020\Отчеты в РЭК\Годовой\Документы в ДТР (Отчет за 2020год)\ОТЧЕТ за 2020г. (Приказ №320)\"/>
    </mc:Choice>
  </mc:AlternateContent>
  <bookViews>
    <workbookView xWindow="0" yWindow="0" windowWidth="28800" windowHeight="12285"/>
  </bookViews>
  <sheets>
    <sheet name="F0329_1037000158513_01_69_0" sheetId="1" r:id="rId1"/>
  </sheets>
  <externalReferences>
    <externalReference r:id="rId2"/>
    <externalReference r:id="rId3"/>
  </externalReferences>
  <definedNames>
    <definedName name="_xlnm._FilterDatabase" localSheetId="0" hidden="1">F0329_1037000158513_01_69_0!$A$20:$BA$90</definedName>
    <definedName name="Z_5D1DDB92_E2F2_4E40_9215_C70ED035E1A7_.wvu.Cols" localSheetId="0" hidden="1">F0329_1037000158513_01_69_0!$D:$N</definedName>
    <definedName name="Z_5D1DDB92_E2F2_4E40_9215_C70ED035E1A7_.wvu.FilterData" localSheetId="0" hidden="1">F0329_1037000158513_01_69_0!$A$20:$BA$90</definedName>
    <definedName name="Z_5D1DDB92_E2F2_4E40_9215_C70ED035E1A7_.wvu.PrintArea" localSheetId="0" hidden="1">F0329_1037000158513_01_69_0!$A$1:$AO$94</definedName>
    <definedName name="Z_5D1DDB92_E2F2_4E40_9215_C70ED035E1A7_.wvu.PrintTitles" localSheetId="0" hidden="1">F0329_1037000158513_01_69_0!$17:$20</definedName>
    <definedName name="Z_5D1DDB92_E2F2_4E40_9215_C70ED035E1A7_.wvu.Rows" localSheetId="0" hidden="1">F0329_1037000158513_01_69_0!$14:$16</definedName>
    <definedName name="Z_7827CC47_A8A6_411C_BB9A_80AEDD4B0446_.wvu.Cols" localSheetId="0" hidden="1">F0329_1037000158513_01_69_0!$D:$N</definedName>
    <definedName name="Z_7827CC47_A8A6_411C_BB9A_80AEDD4B0446_.wvu.FilterData" localSheetId="0" hidden="1">F0329_1037000158513_01_69_0!$A$20:$BA$90</definedName>
    <definedName name="Z_7827CC47_A8A6_411C_BB9A_80AEDD4B0446_.wvu.PrintArea" localSheetId="0" hidden="1">F0329_1037000158513_01_69_0!$A$1:$AO$94</definedName>
    <definedName name="Z_7827CC47_A8A6_411C_BB9A_80AEDD4B0446_.wvu.PrintTitles" localSheetId="0" hidden="1">F0329_1037000158513_01_69_0!$17:$20</definedName>
    <definedName name="Z_7827CC47_A8A6_411C_BB9A_80AEDD4B0446_.wvu.Rows" localSheetId="0" hidden="1">F0329_1037000158513_01_69_0!$14:$16</definedName>
    <definedName name="_xlnm.Print_Titles" localSheetId="0">F0329_1037000158513_01_69_0!$17:$20</definedName>
    <definedName name="_xlnm.Print_Area" localSheetId="0">F0329_1037000158513_01_69_0!$A$1:$AO$92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90" i="1" l="1"/>
  <c r="AZ90" i="1"/>
  <c r="AY90" i="1"/>
  <c r="AX90" i="1"/>
  <c r="AW90" i="1"/>
  <c r="AV90" i="1"/>
  <c r="AU90" i="1"/>
  <c r="AT90" i="1"/>
  <c r="AS90" i="1"/>
  <c r="AR90" i="1"/>
  <c r="AQ90" i="1"/>
  <c r="AP90" i="1"/>
  <c r="AN90" i="1"/>
  <c r="AM90" i="1"/>
  <c r="AL90" i="1"/>
  <c r="AJ90" i="1"/>
  <c r="AI90" i="1"/>
  <c r="AH90" i="1"/>
  <c r="AG90" i="1"/>
  <c r="AF90" i="1"/>
  <c r="AE90" i="1"/>
  <c r="AK90" i="1" s="1"/>
  <c r="AD90" i="1"/>
  <c r="S90" i="1"/>
  <c r="O90" i="1"/>
  <c r="O27" i="1" s="1"/>
  <c r="D90" i="1"/>
  <c r="BA89" i="1"/>
  <c r="AZ89" i="1"/>
  <c r="AU89" i="1"/>
  <c r="AU26" i="1" s="1"/>
  <c r="AP89" i="1"/>
  <c r="AO89" i="1"/>
  <c r="AM89" i="1"/>
  <c r="AN89" i="1" s="1"/>
  <c r="AK89" i="1"/>
  <c r="AL89" i="1" s="1"/>
  <c r="AI89" i="1"/>
  <c r="AJ89" i="1" s="1"/>
  <c r="AG89" i="1"/>
  <c r="AH89" i="1" s="1"/>
  <c r="AE89" i="1"/>
  <c r="AF89" i="1" s="1"/>
  <c r="S89" i="1"/>
  <c r="D89" i="1"/>
  <c r="BA88" i="1"/>
  <c r="AZ88" i="1"/>
  <c r="AU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S88" i="1"/>
  <c r="D88" i="1"/>
  <c r="BA87" i="1"/>
  <c r="AZ87" i="1"/>
  <c r="AU87" i="1"/>
  <c r="AS87" i="1"/>
  <c r="AS86" i="1" s="1"/>
  <c r="AS25" i="1" s="1"/>
  <c r="AP87" i="1"/>
  <c r="AO87" i="1"/>
  <c r="AM87" i="1"/>
  <c r="AN87" i="1" s="1"/>
  <c r="AK87" i="1"/>
  <c r="AL87" i="1" s="1"/>
  <c r="AI87" i="1"/>
  <c r="AJ87" i="1" s="1"/>
  <c r="AG87" i="1"/>
  <c r="AH87" i="1" s="1"/>
  <c r="AE87" i="1"/>
  <c r="AF87" i="1" s="1"/>
  <c r="S87" i="1"/>
  <c r="AD87" i="1" s="1"/>
  <c r="D87" i="1"/>
  <c r="BA86" i="1"/>
  <c r="AZ86" i="1"/>
  <c r="AY86" i="1"/>
  <c r="AX86" i="1"/>
  <c r="AW86" i="1"/>
  <c r="AV86" i="1"/>
  <c r="AU86" i="1"/>
  <c r="AT86" i="1"/>
  <c r="AR86" i="1"/>
  <c r="AQ86" i="1"/>
  <c r="AP86" i="1"/>
  <c r="AO86" i="1"/>
  <c r="AM86" i="1"/>
  <c r="AN86" i="1" s="1"/>
  <c r="AK86" i="1"/>
  <c r="AL86" i="1" s="1"/>
  <c r="AI86" i="1"/>
  <c r="AJ86" i="1" s="1"/>
  <c r="AG86" i="1"/>
  <c r="AH86" i="1" s="1"/>
  <c r="AE86" i="1"/>
  <c r="AF86" i="1" s="1"/>
  <c r="S86" i="1"/>
  <c r="AD86" i="1" s="1"/>
  <c r="O86" i="1"/>
  <c r="D86" i="1"/>
  <c r="AP85" i="1"/>
  <c r="AO85" i="1"/>
  <c r="AM85" i="1"/>
  <c r="AN85" i="1" s="1"/>
  <c r="AI85" i="1"/>
  <c r="AJ85" i="1" s="1"/>
  <c r="AG85" i="1"/>
  <c r="AH85" i="1" s="1"/>
  <c r="AE85" i="1"/>
  <c r="S85" i="1"/>
  <c r="AD85" i="1" s="1"/>
  <c r="D85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S84" i="1"/>
  <c r="D84" i="1"/>
  <c r="AP83" i="1"/>
  <c r="AO83" i="1"/>
  <c r="AM83" i="1"/>
  <c r="AN83" i="1" s="1"/>
  <c r="AI83" i="1"/>
  <c r="AJ83" i="1" s="1"/>
  <c r="AG83" i="1"/>
  <c r="AH83" i="1" s="1"/>
  <c r="AE83" i="1"/>
  <c r="S83" i="1"/>
  <c r="AD83" i="1" s="1"/>
  <c r="D83" i="1"/>
  <c r="AP82" i="1"/>
  <c r="AO82" i="1"/>
  <c r="AN82" i="1"/>
  <c r="AM82" i="1"/>
  <c r="AL82" i="1"/>
  <c r="AJ82" i="1"/>
  <c r="AI82" i="1"/>
  <c r="AH82" i="1"/>
  <c r="AG82" i="1"/>
  <c r="AF82" i="1"/>
  <c r="AE82" i="1"/>
  <c r="AK82" i="1" s="1"/>
  <c r="AD82" i="1"/>
  <c r="S82" i="1"/>
  <c r="D82" i="1"/>
  <c r="AP81" i="1"/>
  <c r="AO81" i="1"/>
  <c r="AM81" i="1"/>
  <c r="AN81" i="1" s="1"/>
  <c r="AI81" i="1"/>
  <c r="AJ81" i="1" s="1"/>
  <c r="AG81" i="1"/>
  <c r="AH81" i="1" s="1"/>
  <c r="AE81" i="1"/>
  <c r="S81" i="1"/>
  <c r="D81" i="1"/>
  <c r="BA80" i="1"/>
  <c r="AZ80" i="1"/>
  <c r="AU80" i="1"/>
  <c r="AP80" i="1"/>
  <c r="AO80" i="1"/>
  <c r="AM80" i="1"/>
  <c r="AN80" i="1" s="1"/>
  <c r="AI80" i="1"/>
  <c r="AJ80" i="1" s="1"/>
  <c r="AG80" i="1"/>
  <c r="AH80" i="1" s="1"/>
  <c r="AE80" i="1"/>
  <c r="AB80" i="1"/>
  <c r="Y80" i="1"/>
  <c r="W80" i="1"/>
  <c r="T80" i="1"/>
  <c r="R80" i="1"/>
  <c r="Q80" i="1"/>
  <c r="P80" i="1"/>
  <c r="P27" i="1" s="1"/>
  <c r="D80" i="1"/>
  <c r="BA79" i="1"/>
  <c r="AZ79" i="1"/>
  <c r="AU79" i="1"/>
  <c r="AU68" i="1" s="1"/>
  <c r="AP79" i="1"/>
  <c r="AO79" i="1"/>
  <c r="AM79" i="1"/>
  <c r="AN79" i="1" s="1"/>
  <c r="AI79" i="1"/>
  <c r="AJ79" i="1" s="1"/>
  <c r="AH79" i="1"/>
  <c r="AG79" i="1"/>
  <c r="AE79" i="1"/>
  <c r="AK79" i="1" s="1"/>
  <c r="AL79" i="1" s="1"/>
  <c r="D79" i="1"/>
  <c r="BA78" i="1"/>
  <c r="AZ78" i="1"/>
  <c r="AU78" i="1"/>
  <c r="AP78" i="1"/>
  <c r="AO78" i="1"/>
  <c r="AM78" i="1"/>
  <c r="AN78" i="1" s="1"/>
  <c r="AI78" i="1"/>
  <c r="AJ78" i="1" s="1"/>
  <c r="AH78" i="1"/>
  <c r="AG78" i="1"/>
  <c r="AE78" i="1"/>
  <c r="AD78" i="1"/>
  <c r="S78" i="1"/>
  <c r="D78" i="1"/>
  <c r="BA77" i="1"/>
  <c r="AZ77" i="1"/>
  <c r="AU77" i="1"/>
  <c r="AP77" i="1"/>
  <c r="AO77" i="1"/>
  <c r="AN77" i="1"/>
  <c r="AM77" i="1"/>
  <c r="AK77" i="1"/>
  <c r="AL77" i="1" s="1"/>
  <c r="AJ77" i="1"/>
  <c r="AI77" i="1"/>
  <c r="AG77" i="1"/>
  <c r="AH77" i="1" s="1"/>
  <c r="AF77" i="1"/>
  <c r="AE77" i="1"/>
  <c r="S77" i="1"/>
  <c r="AD77" i="1" s="1"/>
  <c r="D77" i="1"/>
  <c r="AP76" i="1"/>
  <c r="AO76" i="1"/>
  <c r="AN76" i="1"/>
  <c r="AM76" i="1"/>
  <c r="AK76" i="1"/>
  <c r="AL76" i="1" s="1"/>
  <c r="AI76" i="1"/>
  <c r="AJ76" i="1" s="1"/>
  <c r="AG76" i="1"/>
  <c r="AH76" i="1" s="1"/>
  <c r="AF76" i="1"/>
  <c r="AE76" i="1"/>
  <c r="S76" i="1"/>
  <c r="AD76" i="1" s="1"/>
  <c r="D76" i="1"/>
  <c r="AP75" i="1"/>
  <c r="AM75" i="1"/>
  <c r="AN75" i="1" s="1"/>
  <c r="AK75" i="1"/>
  <c r="AL75" i="1" s="1"/>
  <c r="AI75" i="1"/>
  <c r="AJ75" i="1" s="1"/>
  <c r="AG75" i="1"/>
  <c r="AH75" i="1" s="1"/>
  <c r="AE75" i="1"/>
  <c r="AF75" i="1" s="1"/>
  <c r="AD75" i="1"/>
  <c r="S75" i="1"/>
  <c r="D75" i="1"/>
  <c r="AO74" i="1"/>
  <c r="AN74" i="1"/>
  <c r="AM74" i="1"/>
  <c r="AI74" i="1"/>
  <c r="AJ74" i="1" s="1"/>
  <c r="AG74" i="1"/>
  <c r="AH74" i="1" s="1"/>
  <c r="AE74" i="1"/>
  <c r="AK74" i="1" s="1"/>
  <c r="AL74" i="1" s="1"/>
  <c r="AB74" i="1"/>
  <c r="AB25" i="1" s="1"/>
  <c r="Y74" i="1"/>
  <c r="W74" i="1"/>
  <c r="T74" i="1"/>
  <c r="S74" i="1"/>
  <c r="S25" i="1" s="1"/>
  <c r="R74" i="1"/>
  <c r="Q74" i="1"/>
  <c r="P74" i="1"/>
  <c r="D74" i="1"/>
  <c r="BA73" i="1"/>
  <c r="AZ73" i="1"/>
  <c r="AU73" i="1"/>
  <c r="AS73" i="1"/>
  <c r="AP73" i="1"/>
  <c r="AN73" i="1"/>
  <c r="AM73" i="1"/>
  <c r="AL73" i="1"/>
  <c r="AK73" i="1"/>
  <c r="AJ73" i="1"/>
  <c r="AI73" i="1"/>
  <c r="AH73" i="1"/>
  <c r="AG73" i="1"/>
  <c r="AF73" i="1"/>
  <c r="AE73" i="1"/>
  <c r="AD73" i="1"/>
  <c r="AD72" i="1" s="1"/>
  <c r="AD70" i="1" s="1"/>
  <c r="AD24" i="1" s="1"/>
  <c r="S73" i="1"/>
  <c r="D73" i="1"/>
  <c r="BA72" i="1"/>
  <c r="AZ72" i="1"/>
  <c r="AU72" i="1"/>
  <c r="AS72" i="1"/>
  <c r="AP72" i="1" s="1"/>
  <c r="AO72" i="1"/>
  <c r="AN72" i="1"/>
  <c r="AM72" i="1"/>
  <c r="AI72" i="1"/>
  <c r="AJ72" i="1" s="1"/>
  <c r="AG72" i="1"/>
  <c r="AH72" i="1" s="1"/>
  <c r="AE72" i="1"/>
  <c r="AK72" i="1" s="1"/>
  <c r="AL72" i="1" s="1"/>
  <c r="S72" i="1"/>
  <c r="S70" i="1" s="1"/>
  <c r="R72" i="1"/>
  <c r="R70" i="1" s="1"/>
  <c r="Q72" i="1"/>
  <c r="Q70" i="1" s="1"/>
  <c r="P72" i="1"/>
  <c r="D72" i="1"/>
  <c r="AP71" i="1"/>
  <c r="AO71" i="1"/>
  <c r="AM71" i="1"/>
  <c r="AN71" i="1" s="1"/>
  <c r="AI71" i="1"/>
  <c r="AJ71" i="1" s="1"/>
  <c r="AG71" i="1"/>
  <c r="AH71" i="1" s="1"/>
  <c r="AE71" i="1"/>
  <c r="AF71" i="1" s="1"/>
  <c r="D71" i="1"/>
  <c r="AO70" i="1"/>
  <c r="AM70" i="1"/>
  <c r="AN70" i="1" s="1"/>
  <c r="AI70" i="1"/>
  <c r="AJ70" i="1" s="1"/>
  <c r="AH70" i="1"/>
  <c r="AG70" i="1"/>
  <c r="AE70" i="1"/>
  <c r="AF70" i="1" s="1"/>
  <c r="AB70" i="1"/>
  <c r="Y70" i="1"/>
  <c r="W70" i="1"/>
  <c r="W24" i="1" s="1"/>
  <c r="T70" i="1"/>
  <c r="P70" i="1"/>
  <c r="D70" i="1"/>
  <c r="BA69" i="1"/>
  <c r="AZ69" i="1"/>
  <c r="AU69" i="1"/>
  <c r="AS69" i="1"/>
  <c r="AO69" i="1"/>
  <c r="AM69" i="1"/>
  <c r="AN69" i="1" s="1"/>
  <c r="AK69" i="1"/>
  <c r="AL69" i="1" s="1"/>
  <c r="AJ69" i="1"/>
  <c r="AI69" i="1"/>
  <c r="AG69" i="1"/>
  <c r="AH69" i="1" s="1"/>
  <c r="AF69" i="1"/>
  <c r="D69" i="1"/>
  <c r="BA68" i="1"/>
  <c r="AZ68" i="1"/>
  <c r="AY68" i="1"/>
  <c r="AY66" i="1" s="1"/>
  <c r="AY24" i="1" s="1"/>
  <c r="AX68" i="1"/>
  <c r="AX66" i="1" s="1"/>
  <c r="AW68" i="1"/>
  <c r="AV68" i="1"/>
  <c r="AV66" i="1" s="1"/>
  <c r="AV24" i="1" s="1"/>
  <c r="AT68" i="1"/>
  <c r="AT66" i="1" s="1"/>
  <c r="AR68" i="1"/>
  <c r="AQ68" i="1"/>
  <c r="AQ66" i="1" s="1"/>
  <c r="AO68" i="1"/>
  <c r="AM68" i="1"/>
  <c r="AN68" i="1" s="1"/>
  <c r="AL68" i="1"/>
  <c r="AK68" i="1"/>
  <c r="AI68" i="1"/>
  <c r="AJ68" i="1" s="1"/>
  <c r="AH68" i="1"/>
  <c r="AG68" i="1"/>
  <c r="AF68" i="1"/>
  <c r="O68" i="1"/>
  <c r="O66" i="1" s="1"/>
  <c r="O24" i="1" s="1"/>
  <c r="D68" i="1"/>
  <c r="BA67" i="1"/>
  <c r="AZ67" i="1"/>
  <c r="AU67" i="1"/>
  <c r="AU66" i="1" s="1"/>
  <c r="AU24" i="1" s="1"/>
  <c r="AP67" i="1"/>
  <c r="AO67" i="1"/>
  <c r="AM67" i="1"/>
  <c r="AN67" i="1" s="1"/>
  <c r="AL67" i="1"/>
  <c r="AJ67" i="1"/>
  <c r="AI67" i="1"/>
  <c r="AH67" i="1"/>
  <c r="AG67" i="1"/>
  <c r="AF67" i="1"/>
  <c r="AE67" i="1"/>
  <c r="AK67" i="1" s="1"/>
  <c r="AD67" i="1"/>
  <c r="S67" i="1"/>
  <c r="R67" i="1"/>
  <c r="Q67" i="1"/>
  <c r="P67" i="1"/>
  <c r="O67" i="1" s="1"/>
  <c r="D67" i="1"/>
  <c r="BA66" i="1"/>
  <c r="AZ66" i="1"/>
  <c r="AW66" i="1"/>
  <c r="AR66" i="1"/>
  <c r="AR24" i="1" s="1"/>
  <c r="AO66" i="1"/>
  <c r="AN66" i="1"/>
  <c r="AM66" i="1"/>
  <c r="AL66" i="1"/>
  <c r="AK66" i="1"/>
  <c r="AJ66" i="1"/>
  <c r="AI66" i="1"/>
  <c r="AH66" i="1"/>
  <c r="AG66" i="1"/>
  <c r="AF66" i="1"/>
  <c r="AE66" i="1"/>
  <c r="D66" i="1"/>
  <c r="BA65" i="1"/>
  <c r="AZ65" i="1"/>
  <c r="AU65" i="1"/>
  <c r="AU64" i="1" s="1"/>
  <c r="AU62" i="1" s="1"/>
  <c r="AP65" i="1"/>
  <c r="AO65" i="1"/>
  <c r="AM65" i="1"/>
  <c r="AN65" i="1" s="1"/>
  <c r="AI65" i="1"/>
  <c r="AJ65" i="1" s="1"/>
  <c r="AG65" i="1"/>
  <c r="AH65" i="1" s="1"/>
  <c r="AE65" i="1"/>
  <c r="AF65" i="1" s="1"/>
  <c r="D65" i="1"/>
  <c r="BA64" i="1"/>
  <c r="AZ64" i="1"/>
  <c r="AY64" i="1"/>
  <c r="AX64" i="1"/>
  <c r="AW64" i="1"/>
  <c r="AW62" i="1" s="1"/>
  <c r="AV64" i="1"/>
  <c r="AT64" i="1"/>
  <c r="AT62" i="1" s="1"/>
  <c r="AS64" i="1"/>
  <c r="AS62" i="1" s="1"/>
  <c r="AR64" i="1"/>
  <c r="AQ64" i="1"/>
  <c r="AP64" i="1"/>
  <c r="AO64" i="1"/>
  <c r="AM64" i="1"/>
  <c r="AN64" i="1" s="1"/>
  <c r="AI64" i="1"/>
  <c r="AJ64" i="1" s="1"/>
  <c r="AH64" i="1"/>
  <c r="AG64" i="1"/>
  <c r="AE64" i="1"/>
  <c r="AF64" i="1" s="1"/>
  <c r="O64" i="1"/>
  <c r="O62" i="1" s="1"/>
  <c r="D64" i="1"/>
  <c r="BA63" i="1"/>
  <c r="AZ63" i="1"/>
  <c r="AP63" i="1"/>
  <c r="AN63" i="1"/>
  <c r="AM63" i="1"/>
  <c r="AK63" i="1"/>
  <c r="AL63" i="1" s="1"/>
  <c r="AJ63" i="1"/>
  <c r="AI63" i="1"/>
  <c r="AG63" i="1"/>
  <c r="AH63" i="1" s="1"/>
  <c r="AF63" i="1"/>
  <c r="AE63" i="1"/>
  <c r="S63" i="1"/>
  <c r="AD63" i="1" s="1"/>
  <c r="D63" i="1"/>
  <c r="BA62" i="1"/>
  <c r="AZ62" i="1"/>
  <c r="AY62" i="1"/>
  <c r="AX62" i="1"/>
  <c r="AV62" i="1"/>
  <c r="AR62" i="1"/>
  <c r="AQ62" i="1"/>
  <c r="AP62" i="1"/>
  <c r="AM62" i="1"/>
  <c r="AN62" i="1" s="1"/>
  <c r="AI62" i="1"/>
  <c r="AJ62" i="1" s="1"/>
  <c r="AG62" i="1"/>
  <c r="AH62" i="1" s="1"/>
  <c r="AE62" i="1"/>
  <c r="AF62" i="1" s="1"/>
  <c r="S62" i="1"/>
  <c r="D62" i="1"/>
  <c r="BA61" i="1"/>
  <c r="AZ61" i="1"/>
  <c r="AU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R61" i="1"/>
  <c r="R56" i="1" s="1"/>
  <c r="Q61" i="1"/>
  <c r="P61" i="1"/>
  <c r="D61" i="1"/>
  <c r="BA60" i="1"/>
  <c r="AZ60" i="1"/>
  <c r="AU60" i="1"/>
  <c r="AP60" i="1"/>
  <c r="AO60" i="1"/>
  <c r="AN60" i="1"/>
  <c r="AM60" i="1"/>
  <c r="AL60" i="1"/>
  <c r="AI60" i="1"/>
  <c r="AJ60" i="1" s="1"/>
  <c r="AH60" i="1"/>
  <c r="AG60" i="1"/>
  <c r="AE60" i="1"/>
  <c r="AK60" i="1" s="1"/>
  <c r="O60" i="1"/>
  <c r="D60" i="1"/>
  <c r="BA59" i="1"/>
  <c r="AZ59" i="1"/>
  <c r="AU59" i="1"/>
  <c r="AP59" i="1"/>
  <c r="AO59" i="1"/>
  <c r="AN59" i="1"/>
  <c r="AM59" i="1"/>
  <c r="AK59" i="1"/>
  <c r="AL59" i="1" s="1"/>
  <c r="AI59" i="1"/>
  <c r="AJ59" i="1" s="1"/>
  <c r="AG59" i="1"/>
  <c r="AH59" i="1" s="1"/>
  <c r="AF59" i="1"/>
  <c r="AE59" i="1"/>
  <c r="O59" i="1"/>
  <c r="D59" i="1"/>
  <c r="BA58" i="1"/>
  <c r="AZ58" i="1"/>
  <c r="AU58" i="1"/>
  <c r="AS58" i="1"/>
  <c r="AP58" i="1"/>
  <c r="AO58" i="1"/>
  <c r="AM58" i="1"/>
  <c r="AN58" i="1" s="1"/>
  <c r="AI58" i="1"/>
  <c r="AJ58" i="1" s="1"/>
  <c r="AH58" i="1"/>
  <c r="AG58" i="1"/>
  <c r="AE58" i="1"/>
  <c r="AF58" i="1" s="1"/>
  <c r="D58" i="1"/>
  <c r="BA57" i="1"/>
  <c r="AZ57" i="1"/>
  <c r="AU57" i="1"/>
  <c r="AP57" i="1"/>
  <c r="AO57" i="1"/>
  <c r="AM57" i="1"/>
  <c r="AN57" i="1" s="1"/>
  <c r="AI57" i="1"/>
  <c r="AJ57" i="1" s="1"/>
  <c r="AG57" i="1"/>
  <c r="AH57" i="1" s="1"/>
  <c r="AE57" i="1"/>
  <c r="AF57" i="1" s="1"/>
  <c r="O57" i="1"/>
  <c r="D57" i="1"/>
  <c r="BA56" i="1"/>
  <c r="AZ56" i="1"/>
  <c r="AU56" i="1"/>
  <c r="AP56" i="1"/>
  <c r="AO56" i="1"/>
  <c r="AN56" i="1"/>
  <c r="AM56" i="1"/>
  <c r="AI56" i="1"/>
  <c r="AJ56" i="1" s="1"/>
  <c r="AH56" i="1"/>
  <c r="AG56" i="1"/>
  <c r="AE56" i="1"/>
  <c r="AK56" i="1" s="1"/>
  <c r="AL56" i="1" s="1"/>
  <c r="Q56" i="1"/>
  <c r="D56" i="1"/>
  <c r="BA55" i="1"/>
  <c r="AZ55" i="1"/>
  <c r="AU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O55" i="1"/>
  <c r="D55" i="1"/>
  <c r="BA54" i="1"/>
  <c r="AZ54" i="1"/>
  <c r="AU54" i="1"/>
  <c r="AS54" i="1"/>
  <c r="AP54" i="1"/>
  <c r="AO54" i="1"/>
  <c r="AN54" i="1"/>
  <c r="AM54" i="1"/>
  <c r="AL54" i="1"/>
  <c r="AI54" i="1"/>
  <c r="AJ54" i="1" s="1"/>
  <c r="AH54" i="1"/>
  <c r="AG54" i="1"/>
  <c r="AE54" i="1"/>
  <c r="AK54" i="1" s="1"/>
  <c r="D54" i="1"/>
  <c r="BA53" i="1"/>
  <c r="AZ53" i="1"/>
  <c r="AU53" i="1"/>
  <c r="AS53" i="1"/>
  <c r="AP53" i="1"/>
  <c r="AO53" i="1"/>
  <c r="AN53" i="1"/>
  <c r="AM53" i="1"/>
  <c r="AK53" i="1"/>
  <c r="AL53" i="1" s="1"/>
  <c r="AI53" i="1"/>
  <c r="AJ53" i="1" s="1"/>
  <c r="AG53" i="1"/>
  <c r="AH53" i="1" s="1"/>
  <c r="AF53" i="1"/>
  <c r="AE53" i="1"/>
  <c r="AD53" i="1"/>
  <c r="S53" i="1"/>
  <c r="R53" i="1"/>
  <c r="R46" i="1" s="1"/>
  <c r="R23" i="1" s="1"/>
  <c r="R21" i="1" s="1"/>
  <c r="Q53" i="1"/>
  <c r="P53" i="1"/>
  <c r="D53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K52" i="1"/>
  <c r="AL52" i="1" s="1"/>
  <c r="AJ52" i="1"/>
  <c r="AI52" i="1"/>
  <c r="AG52" i="1"/>
  <c r="AH52" i="1" s="1"/>
  <c r="AF52" i="1"/>
  <c r="AE52" i="1"/>
  <c r="S52" i="1"/>
  <c r="AD52" i="1" s="1"/>
  <c r="O52" i="1"/>
  <c r="D52" i="1"/>
  <c r="BA51" i="1"/>
  <c r="AZ51" i="1"/>
  <c r="AU51" i="1"/>
  <c r="AS51" i="1"/>
  <c r="AP51" i="1"/>
  <c r="AO51" i="1"/>
  <c r="AN51" i="1"/>
  <c r="AM51" i="1"/>
  <c r="AK51" i="1"/>
  <c r="AL51" i="1" s="1"/>
  <c r="AJ51" i="1"/>
  <c r="AI51" i="1"/>
  <c r="AG51" i="1"/>
  <c r="AH51" i="1" s="1"/>
  <c r="AF51" i="1"/>
  <c r="AE51" i="1"/>
  <c r="S51" i="1"/>
  <c r="AD51" i="1" s="1"/>
  <c r="AD49" i="1" s="1"/>
  <c r="AD47" i="1" s="1"/>
  <c r="D51" i="1"/>
  <c r="BC50" i="1"/>
  <c r="BA50" i="1"/>
  <c r="AZ50" i="1"/>
  <c r="AY50" i="1"/>
  <c r="AW50" i="1"/>
  <c r="AV50" i="1"/>
  <c r="AV49" i="1" s="1"/>
  <c r="AS50" i="1"/>
  <c r="AS49" i="1" s="1"/>
  <c r="AS47" i="1" s="1"/>
  <c r="AP50" i="1"/>
  <c r="AO50" i="1"/>
  <c r="AM50" i="1"/>
  <c r="AN50" i="1" s="1"/>
  <c r="AK50" i="1"/>
  <c r="AL50" i="1" s="1"/>
  <c r="AI50" i="1"/>
  <c r="AJ50" i="1" s="1"/>
  <c r="AG50" i="1"/>
  <c r="AH50" i="1" s="1"/>
  <c r="AF50" i="1"/>
  <c r="AE50" i="1"/>
  <c r="S50" i="1"/>
  <c r="AD50" i="1" s="1"/>
  <c r="D50" i="1"/>
  <c r="BA49" i="1"/>
  <c r="AZ49" i="1"/>
  <c r="AX49" i="1"/>
  <c r="AX47" i="1" s="1"/>
  <c r="AW49" i="1"/>
  <c r="AW47" i="1" s="1"/>
  <c r="AT49" i="1"/>
  <c r="AT47" i="1" s="1"/>
  <c r="AR49" i="1"/>
  <c r="AQ49" i="1"/>
  <c r="AP49" i="1"/>
  <c r="AP47" i="1" s="1"/>
  <c r="AO49" i="1"/>
  <c r="AM49" i="1"/>
  <c r="AN49" i="1" s="1"/>
  <c r="AI49" i="1"/>
  <c r="AJ49" i="1" s="1"/>
  <c r="AH49" i="1"/>
  <c r="AG49" i="1"/>
  <c r="AE49" i="1"/>
  <c r="AK49" i="1" s="1"/>
  <c r="AL49" i="1" s="1"/>
  <c r="W49" i="1"/>
  <c r="T49" i="1"/>
  <c r="T47" i="1" s="1"/>
  <c r="T46" i="1" s="1"/>
  <c r="T23" i="1" s="1"/>
  <c r="S49" i="1"/>
  <c r="R49" i="1"/>
  <c r="R47" i="1" s="1"/>
  <c r="Q49" i="1"/>
  <c r="P49" i="1"/>
  <c r="P47" i="1" s="1"/>
  <c r="O49" i="1"/>
  <c r="O47" i="1" s="1"/>
  <c r="D49" i="1"/>
  <c r="BA48" i="1"/>
  <c r="AZ48" i="1"/>
  <c r="AO48" i="1"/>
  <c r="AN48" i="1"/>
  <c r="AM48" i="1"/>
  <c r="AK48" i="1"/>
  <c r="AL48" i="1" s="1"/>
  <c r="AJ48" i="1"/>
  <c r="AI48" i="1"/>
  <c r="AG48" i="1"/>
  <c r="AH48" i="1" s="1"/>
  <c r="AF48" i="1"/>
  <c r="D48" i="1"/>
  <c r="BA47" i="1"/>
  <c r="AZ47" i="1"/>
  <c r="AV47" i="1"/>
  <c r="AR47" i="1"/>
  <c r="AQ47" i="1"/>
  <c r="AO47" i="1"/>
  <c r="AM47" i="1"/>
  <c r="AN47" i="1" s="1"/>
  <c r="AJ47" i="1"/>
  <c r="AI47" i="1"/>
  <c r="AG47" i="1"/>
  <c r="AH47" i="1" s="1"/>
  <c r="AE47" i="1"/>
  <c r="AK47" i="1" s="1"/>
  <c r="AL47" i="1" s="1"/>
  <c r="W47" i="1"/>
  <c r="S47" i="1"/>
  <c r="Q47" i="1"/>
  <c r="D47" i="1"/>
  <c r="BA46" i="1"/>
  <c r="AZ46" i="1"/>
  <c r="AY46" i="1"/>
  <c r="AX46" i="1"/>
  <c r="AW46" i="1"/>
  <c r="AW23" i="1" s="1"/>
  <c r="AV46" i="1"/>
  <c r="AU46" i="1"/>
  <c r="AT46" i="1"/>
  <c r="AS46" i="1"/>
  <c r="AS23" i="1" s="1"/>
  <c r="AR46" i="1"/>
  <c r="AQ46" i="1"/>
  <c r="AP46" i="1"/>
  <c r="AO46" i="1"/>
  <c r="AM46" i="1"/>
  <c r="AN46" i="1" s="1"/>
  <c r="AJ46" i="1"/>
  <c r="AI46" i="1"/>
  <c r="AG46" i="1"/>
  <c r="AH46" i="1" s="1"/>
  <c r="AE46" i="1"/>
  <c r="AK46" i="1" s="1"/>
  <c r="AL46" i="1" s="1"/>
  <c r="AB46" i="1"/>
  <c r="Y46" i="1"/>
  <c r="W46" i="1"/>
  <c r="O46" i="1"/>
  <c r="O23" i="1" s="1"/>
  <c r="D46" i="1"/>
  <c r="BA45" i="1"/>
  <c r="AZ45" i="1"/>
  <c r="AU45" i="1"/>
  <c r="AU43" i="1" s="1"/>
  <c r="AP45" i="1"/>
  <c r="AO45" i="1"/>
  <c r="AM45" i="1"/>
  <c r="AN45" i="1" s="1"/>
  <c r="AK45" i="1"/>
  <c r="AL45" i="1" s="1"/>
  <c r="AI45" i="1"/>
  <c r="AJ45" i="1" s="1"/>
  <c r="AG45" i="1"/>
  <c r="AH45" i="1" s="1"/>
  <c r="AE45" i="1"/>
  <c r="AF45" i="1" s="1"/>
  <c r="O45" i="1"/>
  <c r="D45" i="1"/>
  <c r="BA44" i="1"/>
  <c r="AZ44" i="1"/>
  <c r="AU44" i="1"/>
  <c r="AP44" i="1"/>
  <c r="AO44" i="1"/>
  <c r="AN44" i="1"/>
  <c r="AM44" i="1"/>
  <c r="AI44" i="1"/>
  <c r="AJ44" i="1" s="1"/>
  <c r="AH44" i="1"/>
  <c r="AG44" i="1"/>
  <c r="AE44" i="1"/>
  <c r="AK44" i="1" s="1"/>
  <c r="AL44" i="1" s="1"/>
  <c r="O44" i="1"/>
  <c r="D44" i="1"/>
  <c r="BA43" i="1"/>
  <c r="AZ43" i="1"/>
  <c r="AY43" i="1"/>
  <c r="AX43" i="1"/>
  <c r="AW43" i="1"/>
  <c r="AV43" i="1"/>
  <c r="AT43" i="1"/>
  <c r="AS43" i="1"/>
  <c r="AR43" i="1"/>
  <c r="AR28" i="1" s="1"/>
  <c r="AR22" i="1" s="1"/>
  <c r="AQ43" i="1"/>
  <c r="AO43" i="1"/>
  <c r="AN43" i="1"/>
  <c r="AM43" i="1"/>
  <c r="AI43" i="1"/>
  <c r="AJ43" i="1" s="1"/>
  <c r="AG43" i="1"/>
  <c r="AH43" i="1" s="1"/>
  <c r="AE43" i="1"/>
  <c r="AK43" i="1" s="1"/>
  <c r="AL43" i="1" s="1"/>
  <c r="AD43" i="1"/>
  <c r="W43" i="1"/>
  <c r="T43" i="1"/>
  <c r="S43" i="1"/>
  <c r="R43" i="1"/>
  <c r="Q43" i="1"/>
  <c r="P43" i="1"/>
  <c r="O43" i="1"/>
  <c r="D43" i="1"/>
  <c r="BA42" i="1"/>
  <c r="AZ42" i="1"/>
  <c r="AU42" i="1"/>
  <c r="AP42" i="1"/>
  <c r="AO42" i="1"/>
  <c r="AM42" i="1"/>
  <c r="AN42" i="1" s="1"/>
  <c r="AK42" i="1"/>
  <c r="AL42" i="1" s="1"/>
  <c r="AJ42" i="1"/>
  <c r="AI42" i="1"/>
  <c r="AG42" i="1"/>
  <c r="AH42" i="1" s="1"/>
  <c r="AF42" i="1"/>
  <c r="AE42" i="1"/>
  <c r="O42" i="1"/>
  <c r="D42" i="1"/>
  <c r="BA41" i="1"/>
  <c r="AZ41" i="1"/>
  <c r="AU41" i="1"/>
  <c r="AP41" i="1"/>
  <c r="AO41" i="1"/>
  <c r="AN41" i="1"/>
  <c r="AM41" i="1"/>
  <c r="AK41" i="1"/>
  <c r="AL41" i="1" s="1"/>
  <c r="AJ41" i="1"/>
  <c r="AI41" i="1"/>
  <c r="AG41" i="1"/>
  <c r="AH41" i="1" s="1"/>
  <c r="AF41" i="1"/>
  <c r="AE41" i="1"/>
  <c r="O41" i="1"/>
  <c r="D41" i="1"/>
  <c r="BA40" i="1"/>
  <c r="AZ40" i="1"/>
  <c r="AU40" i="1"/>
  <c r="AP40" i="1"/>
  <c r="AO40" i="1"/>
  <c r="AM40" i="1"/>
  <c r="AN40" i="1" s="1"/>
  <c r="AI40" i="1"/>
  <c r="AJ40" i="1" s="1"/>
  <c r="AG40" i="1"/>
  <c r="AH40" i="1" s="1"/>
  <c r="AE40" i="1"/>
  <c r="AF40" i="1" s="1"/>
  <c r="O40" i="1"/>
  <c r="D40" i="1"/>
  <c r="BA39" i="1"/>
  <c r="AZ39" i="1"/>
  <c r="AU39" i="1"/>
  <c r="AP39" i="1"/>
  <c r="AO39" i="1"/>
  <c r="AN39" i="1"/>
  <c r="AM39" i="1"/>
  <c r="AI39" i="1"/>
  <c r="AJ39" i="1" s="1"/>
  <c r="AH39" i="1"/>
  <c r="AG39" i="1"/>
  <c r="AE39" i="1"/>
  <c r="O39" i="1"/>
  <c r="D39" i="1"/>
  <c r="BA38" i="1"/>
  <c r="AZ38" i="1"/>
  <c r="AU38" i="1"/>
  <c r="AP38" i="1"/>
  <c r="AO38" i="1"/>
  <c r="AM38" i="1"/>
  <c r="AN38" i="1" s="1"/>
  <c r="AI38" i="1"/>
  <c r="AJ38" i="1" s="1"/>
  <c r="AG38" i="1"/>
  <c r="AH38" i="1" s="1"/>
  <c r="AE38" i="1"/>
  <c r="AK38" i="1" s="1"/>
  <c r="AL38" i="1" s="1"/>
  <c r="O38" i="1"/>
  <c r="D38" i="1"/>
  <c r="BA37" i="1"/>
  <c r="AZ37" i="1"/>
  <c r="AU37" i="1"/>
  <c r="AP37" i="1"/>
  <c r="AP36" i="1" s="1"/>
  <c r="AO37" i="1"/>
  <c r="AN37" i="1"/>
  <c r="AM37" i="1"/>
  <c r="AL37" i="1"/>
  <c r="AK37" i="1"/>
  <c r="AJ37" i="1"/>
  <c r="AI37" i="1"/>
  <c r="AH37" i="1"/>
  <c r="AG37" i="1"/>
  <c r="AF37" i="1"/>
  <c r="AE37" i="1"/>
  <c r="O37" i="1"/>
  <c r="O36" i="1" s="1"/>
  <c r="D37" i="1"/>
  <c r="BA36" i="1"/>
  <c r="AZ36" i="1"/>
  <c r="AY36" i="1"/>
  <c r="AX36" i="1"/>
  <c r="AW36" i="1"/>
  <c r="AV36" i="1"/>
  <c r="AU36" i="1"/>
  <c r="AT36" i="1"/>
  <c r="AS36" i="1"/>
  <c r="AR36" i="1"/>
  <c r="AQ36" i="1"/>
  <c r="AO36" i="1"/>
  <c r="AM36" i="1"/>
  <c r="AN36" i="1" s="1"/>
  <c r="AI36" i="1"/>
  <c r="AJ36" i="1" s="1"/>
  <c r="AH36" i="1"/>
  <c r="AG36" i="1"/>
  <c r="AE36" i="1"/>
  <c r="AF36" i="1" s="1"/>
  <c r="AD36" i="1"/>
  <c r="W36" i="1"/>
  <c r="W28" i="1" s="1"/>
  <c r="W22" i="1" s="1"/>
  <c r="W21" i="1" s="1"/>
  <c r="T36" i="1"/>
  <c r="S36" i="1"/>
  <c r="R36" i="1"/>
  <c r="Q36" i="1"/>
  <c r="Q28" i="1" s="1"/>
  <c r="Q22" i="1" s="1"/>
  <c r="P36" i="1"/>
  <c r="D36" i="1"/>
  <c r="BA35" i="1"/>
  <c r="AZ35" i="1"/>
  <c r="AU35" i="1"/>
  <c r="AP35" i="1"/>
  <c r="AO35" i="1"/>
  <c r="AM35" i="1"/>
  <c r="AN35" i="1" s="1"/>
  <c r="AI35" i="1"/>
  <c r="AJ35" i="1" s="1"/>
  <c r="AH35" i="1"/>
  <c r="AG35" i="1"/>
  <c r="AE35" i="1"/>
  <c r="AF35" i="1" s="1"/>
  <c r="O35" i="1"/>
  <c r="D35" i="1"/>
  <c r="BA34" i="1"/>
  <c r="AZ34" i="1"/>
  <c r="AU34" i="1"/>
  <c r="AP34" i="1"/>
  <c r="AP33" i="1" s="1"/>
  <c r="AO34" i="1"/>
  <c r="AM34" i="1"/>
  <c r="AN34" i="1" s="1"/>
  <c r="AL34" i="1"/>
  <c r="AI34" i="1"/>
  <c r="AJ34" i="1" s="1"/>
  <c r="AH34" i="1"/>
  <c r="AG34" i="1"/>
  <c r="AE34" i="1"/>
  <c r="AK34" i="1" s="1"/>
  <c r="O34" i="1"/>
  <c r="D34" i="1"/>
  <c r="BA33" i="1"/>
  <c r="AZ33" i="1"/>
  <c r="AY33" i="1"/>
  <c r="AX33" i="1"/>
  <c r="AW33" i="1"/>
  <c r="AV33" i="1"/>
  <c r="AU33" i="1"/>
  <c r="AT33" i="1"/>
  <c r="AS33" i="1"/>
  <c r="AR33" i="1"/>
  <c r="AQ33" i="1"/>
  <c r="AQ28" i="1" s="1"/>
  <c r="AQ22" i="1" s="1"/>
  <c r="AQ21" i="1" s="1"/>
  <c r="AO33" i="1"/>
  <c r="AM33" i="1"/>
  <c r="AN33" i="1" s="1"/>
  <c r="AJ33" i="1"/>
  <c r="AI33" i="1"/>
  <c r="AG33" i="1"/>
  <c r="AH33" i="1" s="1"/>
  <c r="AE33" i="1"/>
  <c r="AK33" i="1" s="1"/>
  <c r="AL33" i="1" s="1"/>
  <c r="AD33" i="1"/>
  <c r="W33" i="1"/>
  <c r="T33" i="1"/>
  <c r="S33" i="1"/>
  <c r="S28" i="1" s="1"/>
  <c r="S22" i="1" s="1"/>
  <c r="R33" i="1"/>
  <c r="Q33" i="1"/>
  <c r="P33" i="1"/>
  <c r="O33" i="1"/>
  <c r="D33" i="1"/>
  <c r="BA32" i="1"/>
  <c r="AZ32" i="1"/>
  <c r="AU32" i="1"/>
  <c r="AP32" i="1"/>
  <c r="AO32" i="1"/>
  <c r="AM32" i="1"/>
  <c r="AN32" i="1" s="1"/>
  <c r="AI32" i="1"/>
  <c r="AJ32" i="1" s="1"/>
  <c r="AG32" i="1"/>
  <c r="AH32" i="1" s="1"/>
  <c r="AE32" i="1"/>
  <c r="AK32" i="1" s="1"/>
  <c r="AL32" i="1" s="1"/>
  <c r="O32" i="1"/>
  <c r="D32" i="1"/>
  <c r="BA31" i="1"/>
  <c r="AZ31" i="1"/>
  <c r="AU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O31" i="1"/>
  <c r="D31" i="1"/>
  <c r="BA30" i="1"/>
  <c r="AZ30" i="1"/>
  <c r="AU30" i="1"/>
  <c r="AU29" i="1" s="1"/>
  <c r="AP30" i="1"/>
  <c r="AO30" i="1"/>
  <c r="AM30" i="1"/>
  <c r="AN30" i="1" s="1"/>
  <c r="AI30" i="1"/>
  <c r="AJ30" i="1" s="1"/>
  <c r="AG30" i="1"/>
  <c r="AH30" i="1" s="1"/>
  <c r="AE30" i="1"/>
  <c r="AF30" i="1" s="1"/>
  <c r="O30" i="1"/>
  <c r="O29" i="1" s="1"/>
  <c r="O28" i="1" s="1"/>
  <c r="O22" i="1" s="1"/>
  <c r="O21" i="1" s="1"/>
  <c r="D30" i="1"/>
  <c r="BA29" i="1"/>
  <c r="AZ29" i="1"/>
  <c r="AY29" i="1"/>
  <c r="AY28" i="1" s="1"/>
  <c r="AY22" i="1" s="1"/>
  <c r="AY21" i="1" s="1"/>
  <c r="AX29" i="1"/>
  <c r="AX28" i="1" s="1"/>
  <c r="AW29" i="1"/>
  <c r="AV29" i="1"/>
  <c r="AT29" i="1"/>
  <c r="AT28" i="1" s="1"/>
  <c r="AT22" i="1" s="1"/>
  <c r="AT21" i="1" s="1"/>
  <c r="AS29" i="1"/>
  <c r="AR29" i="1"/>
  <c r="AQ29" i="1"/>
  <c r="AP29" i="1"/>
  <c r="AO29" i="1"/>
  <c r="AM29" i="1"/>
  <c r="AN29" i="1" s="1"/>
  <c r="AJ29" i="1"/>
  <c r="AI29" i="1"/>
  <c r="AH29" i="1"/>
  <c r="AG29" i="1"/>
  <c r="AF29" i="1"/>
  <c r="AD29" i="1"/>
  <c r="W29" i="1"/>
  <c r="T29" i="1"/>
  <c r="AE29" i="1" s="1"/>
  <c r="AK29" i="1" s="1"/>
  <c r="AL29" i="1" s="1"/>
  <c r="S29" i="1"/>
  <c r="R29" i="1"/>
  <c r="R28" i="1" s="1"/>
  <c r="R22" i="1" s="1"/>
  <c r="Q29" i="1"/>
  <c r="P29" i="1"/>
  <c r="P28" i="1" s="1"/>
  <c r="P22" i="1" s="1"/>
  <c r="D29" i="1"/>
  <c r="BA28" i="1"/>
  <c r="AZ28" i="1"/>
  <c r="AV28" i="1"/>
  <c r="AV22" i="1" s="1"/>
  <c r="AV21" i="1" s="1"/>
  <c r="AU28" i="1"/>
  <c r="AU22" i="1" s="1"/>
  <c r="AU21" i="1" s="1"/>
  <c r="AO28" i="1"/>
  <c r="AM28" i="1"/>
  <c r="AN28" i="1" s="1"/>
  <c r="AI28" i="1"/>
  <c r="AJ28" i="1" s="1"/>
  <c r="AG28" i="1"/>
  <c r="AH28" i="1" s="1"/>
  <c r="AD28" i="1"/>
  <c r="AB28" i="1"/>
  <c r="Y28" i="1"/>
  <c r="T28" i="1"/>
  <c r="AE28" i="1" s="1"/>
  <c r="D28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M27" i="1"/>
  <c r="AN27" i="1" s="1"/>
  <c r="AJ27" i="1"/>
  <c r="AI27" i="1"/>
  <c r="AG27" i="1"/>
  <c r="AH27" i="1" s="1"/>
  <c r="AE27" i="1"/>
  <c r="AK27" i="1" s="1"/>
  <c r="AL27" i="1" s="1"/>
  <c r="AB27" i="1"/>
  <c r="Y27" i="1"/>
  <c r="W27" i="1"/>
  <c r="T27" i="1"/>
  <c r="R27" i="1"/>
  <c r="Q27" i="1"/>
  <c r="D27" i="1"/>
  <c r="BA26" i="1"/>
  <c r="AZ26" i="1"/>
  <c r="AY26" i="1"/>
  <c r="AX26" i="1"/>
  <c r="AW26" i="1"/>
  <c r="AV26" i="1"/>
  <c r="AT26" i="1"/>
  <c r="AS26" i="1"/>
  <c r="AR26" i="1"/>
  <c r="AQ26" i="1"/>
  <c r="AP26" i="1"/>
  <c r="AO26" i="1"/>
  <c r="AM26" i="1"/>
  <c r="AN26" i="1" s="1"/>
  <c r="AI26" i="1"/>
  <c r="AJ26" i="1" s="1"/>
  <c r="AH26" i="1"/>
  <c r="AG26" i="1"/>
  <c r="AD26" i="1"/>
  <c r="AB26" i="1"/>
  <c r="Y26" i="1"/>
  <c r="W26" i="1"/>
  <c r="T26" i="1"/>
  <c r="AE26" i="1" s="1"/>
  <c r="AF26" i="1" s="1"/>
  <c r="S26" i="1"/>
  <c r="R26" i="1"/>
  <c r="Q26" i="1"/>
  <c r="P26" i="1"/>
  <c r="D26" i="1"/>
  <c r="BA25" i="1"/>
  <c r="AZ25" i="1"/>
  <c r="AY25" i="1"/>
  <c r="AX25" i="1"/>
  <c r="AW25" i="1"/>
  <c r="AV25" i="1"/>
  <c r="AU25" i="1"/>
  <c r="AT25" i="1"/>
  <c r="AR25" i="1"/>
  <c r="AQ25" i="1"/>
  <c r="AP25" i="1"/>
  <c r="AO25" i="1"/>
  <c r="AM25" i="1"/>
  <c r="AN25" i="1" s="1"/>
  <c r="AI25" i="1"/>
  <c r="AJ25" i="1" s="1"/>
  <c r="AG25" i="1"/>
  <c r="AH25" i="1" s="1"/>
  <c r="Y25" i="1"/>
  <c r="AE25" i="1" s="1"/>
  <c r="W25" i="1"/>
  <c r="T25" i="1"/>
  <c r="R25" i="1"/>
  <c r="Q25" i="1"/>
  <c r="P25" i="1"/>
  <c r="O25" i="1"/>
  <c r="D25" i="1"/>
  <c r="BA24" i="1"/>
  <c r="AZ24" i="1"/>
  <c r="AX24" i="1"/>
  <c r="AW24" i="1"/>
  <c r="AT24" i="1"/>
  <c r="AQ24" i="1"/>
  <c r="AO24" i="1"/>
  <c r="AM24" i="1"/>
  <c r="AN24" i="1" s="1"/>
  <c r="AK24" i="1"/>
  <c r="AL24" i="1" s="1"/>
  <c r="AI24" i="1"/>
  <c r="AJ24" i="1" s="1"/>
  <c r="AG24" i="1"/>
  <c r="AH24" i="1" s="1"/>
  <c r="AB24" i="1"/>
  <c r="Y24" i="1"/>
  <c r="T24" i="1"/>
  <c r="AE24" i="1" s="1"/>
  <c r="AF24" i="1" s="1"/>
  <c r="S24" i="1"/>
  <c r="R24" i="1"/>
  <c r="Q24" i="1"/>
  <c r="P24" i="1"/>
  <c r="D24" i="1"/>
  <c r="BA23" i="1"/>
  <c r="AZ23" i="1"/>
  <c r="AY23" i="1"/>
  <c r="AX23" i="1"/>
  <c r="AV23" i="1"/>
  <c r="AU23" i="1"/>
  <c r="AT23" i="1"/>
  <c r="AR23" i="1"/>
  <c r="AQ23" i="1"/>
  <c r="AP23" i="1"/>
  <c r="AO23" i="1"/>
  <c r="AN23" i="1"/>
  <c r="AM23" i="1"/>
  <c r="AI23" i="1"/>
  <c r="AJ23" i="1" s="1"/>
  <c r="AG23" i="1"/>
  <c r="AH23" i="1" s="1"/>
  <c r="AB23" i="1"/>
  <c r="Y23" i="1"/>
  <c r="AE23" i="1" s="1"/>
  <c r="W23" i="1"/>
  <c r="D23" i="1"/>
  <c r="BA22" i="1"/>
  <c r="AZ22" i="1"/>
  <c r="AX22" i="1"/>
  <c r="AX21" i="1" s="1"/>
  <c r="AO22" i="1"/>
  <c r="AM22" i="1"/>
  <c r="AN22" i="1" s="1"/>
  <c r="AI22" i="1"/>
  <c r="AJ22" i="1" s="1"/>
  <c r="AG22" i="1"/>
  <c r="AH22" i="1" s="1"/>
  <c r="AD22" i="1"/>
  <c r="AB22" i="1"/>
  <c r="AB21" i="1" s="1"/>
  <c r="Y22" i="1"/>
  <c r="D22" i="1"/>
  <c r="BA21" i="1"/>
  <c r="AZ21" i="1"/>
  <c r="AR21" i="1"/>
  <c r="AO21" i="1"/>
  <c r="AM21" i="1"/>
  <c r="AN21" i="1" s="1"/>
  <c r="AI21" i="1"/>
  <c r="AJ21" i="1" s="1"/>
  <c r="AG21" i="1"/>
  <c r="AH21" i="1" s="1"/>
  <c r="D21" i="1"/>
  <c r="BD2" i="1"/>
  <c r="BC1" i="1"/>
  <c r="AK25" i="1" l="1"/>
  <c r="AL25" i="1" s="1"/>
  <c r="AF25" i="1"/>
  <c r="AK23" i="1"/>
  <c r="AL23" i="1" s="1"/>
  <c r="AF23" i="1"/>
  <c r="AK28" i="1"/>
  <c r="AL28" i="1" s="1"/>
  <c r="AF28" i="1"/>
  <c r="AK58" i="1"/>
  <c r="AL58" i="1" s="1"/>
  <c r="AK70" i="1"/>
  <c r="AL70" i="1" s="1"/>
  <c r="AD89" i="1"/>
  <c r="O89" i="1"/>
  <c r="O26" i="1" s="1"/>
  <c r="AF27" i="1"/>
  <c r="P56" i="1"/>
  <c r="AD74" i="1"/>
  <c r="AD25" i="1" s="1"/>
  <c r="AF81" i="1"/>
  <c r="AK81" i="1"/>
  <c r="AL81" i="1" s="1"/>
  <c r="Y21" i="1"/>
  <c r="T22" i="1"/>
  <c r="AK26" i="1"/>
  <c r="AL26" i="1" s="1"/>
  <c r="AF49" i="1"/>
  <c r="AY49" i="1"/>
  <c r="AY47" i="1" s="1"/>
  <c r="AU50" i="1"/>
  <c r="AU49" i="1" s="1"/>
  <c r="AU47" i="1" s="1"/>
  <c r="AP69" i="1"/>
  <c r="AP68" i="1" s="1"/>
  <c r="AP66" i="1" s="1"/>
  <c r="AP24" i="1" s="1"/>
  <c r="AS68" i="1"/>
  <c r="AS66" i="1" s="1"/>
  <c r="AS24" i="1" s="1"/>
  <c r="AF80" i="1"/>
  <c r="AK80" i="1"/>
  <c r="AL80" i="1" s="1"/>
  <c r="AF33" i="1"/>
  <c r="AK39" i="1"/>
  <c r="AL39" i="1" s="1"/>
  <c r="AF39" i="1"/>
  <c r="AK40" i="1"/>
  <c r="AL40" i="1" s="1"/>
  <c r="AF44" i="1"/>
  <c r="AF46" i="1"/>
  <c r="Q46" i="1"/>
  <c r="Q23" i="1" s="1"/>
  <c r="Q21" i="1" s="1"/>
  <c r="AF47" i="1"/>
  <c r="AK57" i="1"/>
  <c r="AL57" i="1" s="1"/>
  <c r="S61" i="1"/>
  <c r="S56" i="1" s="1"/>
  <c r="S46" i="1" s="1"/>
  <c r="S23" i="1" s="1"/>
  <c r="S21" i="1" s="1"/>
  <c r="AK64" i="1"/>
  <c r="AL64" i="1" s="1"/>
  <c r="AK78" i="1"/>
  <c r="AL78" i="1" s="1"/>
  <c r="AF78" i="1"/>
  <c r="AK35" i="1"/>
  <c r="AL35" i="1" s="1"/>
  <c r="AP43" i="1"/>
  <c r="AP28" i="1" s="1"/>
  <c r="AP22" i="1" s="1"/>
  <c r="AP21" i="1" s="1"/>
  <c r="AD62" i="1"/>
  <c r="AD61" i="1" s="1"/>
  <c r="AD56" i="1" s="1"/>
  <c r="AD46" i="1" s="1"/>
  <c r="AD23" i="1" s="1"/>
  <c r="AD21" i="1" s="1"/>
  <c r="AF72" i="1"/>
  <c r="AF74" i="1"/>
  <c r="AF85" i="1"/>
  <c r="AK85" i="1"/>
  <c r="AL85" i="1" s="1"/>
  <c r="AK30" i="1"/>
  <c r="AL30" i="1" s="1"/>
  <c r="AF32" i="1"/>
  <c r="AS28" i="1"/>
  <c r="AS22" i="1" s="1"/>
  <c r="AS21" i="1" s="1"/>
  <c r="AW28" i="1"/>
  <c r="AW22" i="1" s="1"/>
  <c r="AW21" i="1" s="1"/>
  <c r="AF34" i="1"/>
  <c r="AK36" i="1"/>
  <c r="AL36" i="1" s="1"/>
  <c r="AF38" i="1"/>
  <c r="AF43" i="1"/>
  <c r="AF54" i="1"/>
  <c r="AF56" i="1"/>
  <c r="AF60" i="1"/>
  <c r="AF79" i="1"/>
  <c r="AD81" i="1"/>
  <c r="AD80" i="1" s="1"/>
  <c r="AD27" i="1" s="1"/>
  <c r="S80" i="1"/>
  <c r="S27" i="1" s="1"/>
  <c r="AF83" i="1"/>
  <c r="AK83" i="1"/>
  <c r="AL83" i="1" s="1"/>
  <c r="AK62" i="1"/>
  <c r="AL62" i="1" s="1"/>
  <c r="AK65" i="1"/>
  <c r="AL65" i="1" s="1"/>
  <c r="AK71" i="1"/>
  <c r="AL71" i="1" s="1"/>
  <c r="T21" i="1" l="1"/>
  <c r="AE22" i="1"/>
  <c r="AE21" i="1"/>
  <c r="O56" i="1"/>
  <c r="O61" i="1"/>
  <c r="P46" i="1"/>
  <c r="P23" i="1" s="1"/>
  <c r="P21" i="1" s="1"/>
  <c r="AK21" i="1" l="1"/>
  <c r="AL21" i="1" s="1"/>
  <c r="AF21" i="1"/>
  <c r="AF22" i="1"/>
  <c r="AK22" i="1"/>
  <c r="AL22" i="1" s="1"/>
</calcChain>
</file>

<file path=xl/comments1.xml><?xml version="1.0" encoding="utf-8"?>
<comments xmlns="http://schemas.openxmlformats.org/spreadsheetml/2006/main">
  <authors>
    <author>Кулагина Татьяна А.</author>
  </authors>
  <commentList>
    <comment ref="O17" authorId="0" shapeId="0">
      <text>
        <r>
          <rPr>
            <b/>
            <sz val="9"/>
            <color indexed="81"/>
            <rFont val="Tahoma"/>
            <family val="2"/>
            <charset val="204"/>
          </rPr>
          <t>План</t>
        </r>
      </text>
    </comment>
  </commentList>
</comments>
</file>

<file path=xl/sharedStrings.xml><?xml version="1.0" encoding="utf-8"?>
<sst xmlns="http://schemas.openxmlformats.org/spreadsheetml/2006/main" count="589" uniqueCount="246">
  <si>
    <t>Приложение  № 1</t>
  </si>
  <si>
    <t>к приказу Минэнерго России</t>
  </si>
  <si>
    <t>от "25" апреля 2018 г. № 320</t>
  </si>
  <si>
    <t xml:space="preserve"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 </t>
  </si>
  <si>
    <t>за год 2020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</si>
  <si>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</si>
  <si>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</si>
  <si>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</si>
  <si>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</si>
  <si>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</si>
  <si>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</si>
  <si>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</si>
  <si>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</si>
  <si>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</si>
  <si>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</si>
  <si>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Фактический объем финансирования капитальных вложений на 01.01. года 2020, млн. рублей (с НДС)</t>
  </si>
  <si>
    <t xml:space="preserve">Остаток финансирования капитальных вложений на 01.01. года 2020 в прогнозных ценах соответствующих лет, млн. рублей (с НДС) 
</t>
  </si>
  <si>
    <t>Финансирование капитальных вложений года 2020, млн. рублей (с НДС)</t>
  </si>
  <si>
    <t xml:space="preserve">Остаток финансирования капитальных вложенийна 01.01.2021 года в прогнозных ценах соответствующих лет, млн. рублей (с НДС) </t>
  </si>
  <si>
    <t>Отклонение от плана финансирования капитальных вложений года 2020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</si>
  <si>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</si>
  <si>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</si>
  <si>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</si>
  <si>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</si>
  <si>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</si>
  <si>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</si>
  <si>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</si>
  <si>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</si>
  <si>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</si>
  <si>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</si>
  <si>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</si>
  <si>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</si>
  <si>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</si>
  <si>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</si>
  <si>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</si>
  <si>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</si>
  <si>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</si>
  <si>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</si>
  <si>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</si>
  <si>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</si>
  <si>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</si>
  <si>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</si>
  <si>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</si>
  <si>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</si>
  <si>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</si>
  <si>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</si>
  <si>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</si>
  <si>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</si>
  <si>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</si>
  <si>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</si>
  <si>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</si>
  <si>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</si>
  <si>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</si>
  <si>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</si>
  <si>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</si>
  <si>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</si>
  <si>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</si>
  <si>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</si>
  <si>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</si>
  <si>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</si>
  <si>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</si>
  <si>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</si>
  <si>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</si>
  <si>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</si>
  <si>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</si>
  <si>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</si>
  <si>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</si>
  <si>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</si>
  <si>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</si>
  <si>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</si>
  <si>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</si>
  <si>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</si>
  <si>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</si>
  <si>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</si>
  <si>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</si>
  <si>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</si>
  <si>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</si>
  <si>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</si>
  <si>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</si>
  <si>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</si>
  <si>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</si>
  <si>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</si>
  <si>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</si>
  <si>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</si>
  <si>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</si>
  <si>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</si>
  <si>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</si>
  <si>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</si>
  <si>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</si>
  <si>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</si>
  <si>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</si>
  <si>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</si>
  <si>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</si>
  <si>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</si>
  <si>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</si>
  <si>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</si>
  <si>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</si>
  <si>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</si>
  <si>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</si>
  <si>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</si>
  <si>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</si>
  <si>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</si>
  <si>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</si>
  <si>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</si>
  <si>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</si>
  <si>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</si>
  <si>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</si>
  <si>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</si>
  <si>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Е_</t>
  </si>
  <si>
    <t>0</t>
  </si>
  <si>
    <t>03</t>
  </si>
  <si>
    <t>1.2.1.2.2</t>
  </si>
  <si>
    <t>Установка системы телемеханики и диспетчеризации</t>
  </si>
  <si>
    <t>J_000006089</t>
  </si>
  <si>
    <t>05</t>
  </si>
  <si>
    <t>1.2.1.2.3</t>
  </si>
  <si>
    <t>Реконструкция РП "ЛПК"</t>
  </si>
  <si>
    <t>J_0000000029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</si>
  <si>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</si>
  <si>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</si>
  <si>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</si>
  <si>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</si>
  <si>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</si>
  <si>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</si>
  <si>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</si>
  <si>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</si>
  <si>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</si>
  <si>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</si>
  <si>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</si>
  <si>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</si>
  <si>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</si>
  <si>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</si>
  <si>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</si>
  <si>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</si>
  <si>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</si>
  <si>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</si>
  <si>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</si>
  <si>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</si>
  <si>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</si>
  <si>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</si>
  <si>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</si>
  <si>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</si>
  <si>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Определение стоимости выполненных работ в соответсвии с применяемой системой налогооблажения (УСН) подрядной организации, выбранной на основании проведенных закупочных процедур.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</si>
  <si>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</si>
  <si>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</si>
  <si>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</si>
  <si>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</si>
  <si>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</si>
  <si>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</si>
  <si>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</si>
  <si>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</si>
  <si>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</si>
  <si>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</si>
  <si>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</si>
  <si>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</si>
  <si>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</si>
  <si>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</si>
  <si>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</si>
  <si>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</si>
  <si>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</si>
  <si>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</si>
  <si>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</si>
  <si>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</si>
  <si>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</si>
  <si>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</si>
  <si>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</si>
  <si>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</si>
  <si>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</si>
  <si>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</si>
  <si>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</si>
  <si>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1.3.2.1</t>
  </si>
  <si>
    <t>Обеспечение надежности и бесперебойности электроснабжения потребителей Ленинского района</t>
  </si>
  <si>
    <t>J_000400004</t>
  </si>
  <si>
    <t>22</t>
  </si>
  <si>
    <t>Определение стоимости выполненных работ по проектированию в соответсвии с применяемой системой налогооблажения (УСН) подрядной организации, выбранной на основании проведенных закупочных процедур.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</si>
  <si>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</si>
  <si>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</si>
  <si>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</si>
  <si>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</si>
  <si>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</si>
  <si>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</si>
  <si>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</si>
  <si>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Определение стоимости выполненных работ по ряду обьектов в соответсвии с применяемой системой налогооблажения (УСН) подрядной организации, выбранной на основании проведенных закупочных процедур.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</si>
  <si>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</si>
  <si>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</si>
  <si>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</si>
  <si>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</si>
  <si>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1.4.3</t>
  </si>
  <si>
    <t>Установка реклоузеров</t>
  </si>
  <si>
    <t>J_0000000815</t>
  </si>
  <si>
    <t>3</t>
  </si>
  <si>
    <t>63</t>
  </si>
  <si>
    <t>1.4.4</t>
  </si>
  <si>
    <t>Установка трансформаторов в ТП</t>
  </si>
  <si>
    <t>J_0200000018</t>
  </si>
  <si>
    <t>64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</si>
  <si>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</si>
  <si>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</si>
  <si>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</si>
  <si>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</si>
  <si>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</si>
  <si>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</si>
  <si>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</si>
  <si>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</si>
  <si>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</si>
  <si>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</si>
  <si>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1.6.2</t>
  </si>
  <si>
    <t>Приобретение автокрана</t>
  </si>
  <si>
    <t>J_0000007039</t>
  </si>
  <si>
    <t>76</t>
  </si>
  <si>
    <t>1.6.3</t>
  </si>
  <si>
    <t>Приобретение бригадного автомобиля</t>
  </si>
  <si>
    <t>J_0000007034</t>
  </si>
  <si>
    <t>77</t>
  </si>
  <si>
    <t>1.6.4</t>
  </si>
  <si>
    <t>Приобретение дробилки</t>
  </si>
  <si>
    <t>J_0000007041</t>
  </si>
  <si>
    <t>78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</si>
  <si>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</si>
  <si>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</si>
  <si>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</si>
  <si>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</si>
  <si>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</si>
  <si>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</si>
  <si>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</si>
  <si>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1.6.7</t>
  </si>
  <si>
    <t>Приобретение листогибочного пресса</t>
  </si>
  <si>
    <t>J_0000000848</t>
  </si>
  <si>
    <t>31</t>
  </si>
  <si>
    <t>1.6.8</t>
  </si>
  <si>
    <t>Приобретение самосвала</t>
  </si>
  <si>
    <t>J_0000007036</t>
  </si>
  <si>
    <t>67</t>
  </si>
  <si>
    <t>1.6.11</t>
  </si>
  <si>
    <t>Приобретение экскаватора</t>
  </si>
  <si>
    <t>J_0000007037</t>
  </si>
  <si>
    <t>1.6.12</t>
  </si>
  <si>
    <t>Разработка программного обеспечения "Геоинформационная система городских электрических сетей" (блок №2)</t>
  </si>
  <si>
    <t>J_0000007043</t>
  </si>
  <si>
    <t>Определение стоимости выполненных работ в соответсвии с применяемой системой налогооблажения (УСН)  организации, выбранной на основании проведенных закупочных процедур.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</si>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</sst>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0000000"/>
    <numFmt numFmtId="167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3" fillId="0" borderId="0"/>
  </cellStyleXfs>
  <cellXfs count="104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vertical="center" wrapText="1"/>
    </xf>
    <xf numFmtId="166" fontId="5" fillId="2" borderId="0" xfId="1" applyNumberFormat="1" applyFont="1" applyFill="1" applyAlignment="1">
      <alignment vertical="center" wrapText="1"/>
    </xf>
    <xf numFmtId="166" fontId="6" fillId="2" borderId="0" xfId="1" applyNumberFormat="1" applyFont="1" applyFill="1" applyAlignment="1">
      <alignment vertical="center" wrapText="1"/>
    </xf>
    <xf numFmtId="0" fontId="8" fillId="2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8" fillId="2" borderId="0" xfId="1" applyFont="1" applyFill="1" applyAlignment="1">
      <alignment vertical="center" wrapText="1"/>
    </xf>
    <xf numFmtId="0" fontId="7" fillId="2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4" fontId="8" fillId="0" borderId="0" xfId="1" applyNumberFormat="1" applyFont="1" applyFill="1" applyAlignment="1">
      <alignment horizontal="center" vertical="center" wrapText="1"/>
    </xf>
    <xf numFmtId="165" fontId="8" fillId="0" borderId="0" xfId="1" applyNumberFormat="1" applyFont="1" applyFill="1" applyAlignment="1">
      <alignment horizontal="center" vertical="center" wrapText="1"/>
    </xf>
    <xf numFmtId="166" fontId="8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165" fontId="7" fillId="0" borderId="0" xfId="1" applyNumberFormat="1" applyFont="1" applyFill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vertical="center" wrapText="1"/>
    </xf>
    <xf numFmtId="0" fontId="5" fillId="2" borderId="0" xfId="1" applyFont="1" applyFill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11" fillId="0" borderId="1" xfId="1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textRotation="90" wrapText="1"/>
    </xf>
    <xf numFmtId="164" fontId="5" fillId="0" borderId="1" xfId="1" applyNumberFormat="1" applyFont="1" applyFill="1" applyBorder="1" applyAlignment="1">
      <alignment horizontal="center" vertical="center" textRotation="90" wrapText="1"/>
    </xf>
    <xf numFmtId="165" fontId="5" fillId="0" borderId="1" xfId="1" applyNumberFormat="1" applyFont="1" applyFill="1" applyBorder="1" applyAlignment="1">
      <alignment horizontal="center" vertical="center" textRotation="90" wrapText="1"/>
    </xf>
    <xf numFmtId="0" fontId="5" fillId="2" borderId="1" xfId="1" applyFont="1" applyFill="1" applyBorder="1" applyAlignment="1">
      <alignment horizontal="center" vertical="center" textRotation="90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1" fontId="5" fillId="2" borderId="0" xfId="1" applyNumberFormat="1" applyFont="1" applyFill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165" fontId="12" fillId="0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2" fontId="5" fillId="0" borderId="1" xfId="2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167" fontId="5" fillId="0" borderId="1" xfId="2" applyNumberFormat="1" applyFont="1" applyFill="1" applyBorder="1" applyAlignment="1">
      <alignment horizontal="center" vertical="center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0" xfId="1" applyNumberFormat="1" applyFont="1" applyFill="1" applyAlignment="1">
      <alignment vertical="center" wrapText="1"/>
    </xf>
    <xf numFmtId="10" fontId="8" fillId="2" borderId="0" xfId="1" applyNumberFormat="1" applyFont="1" applyFill="1" applyAlignment="1">
      <alignment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2" fontId="8" fillId="2" borderId="2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9" fontId="8" fillId="2" borderId="1" xfId="1" applyNumberFormat="1" applyFont="1" applyFill="1" applyBorder="1" applyAlignment="1">
      <alignment horizontal="center" vertical="center" wrapText="1"/>
    </xf>
    <xf numFmtId="9" fontId="8" fillId="0" borderId="1" xfId="1" applyNumberFormat="1" applyFont="1" applyFill="1" applyBorder="1" applyAlignment="1">
      <alignment horizontal="center" vertical="center" wrapText="1"/>
    </xf>
    <xf numFmtId="2" fontId="8" fillId="0" borderId="0" xfId="1" applyNumberFormat="1" applyFont="1" applyFill="1" applyAlignment="1">
      <alignment vertical="center" wrapText="1"/>
    </xf>
    <xf numFmtId="49" fontId="5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left" vertical="center" wrapText="1"/>
    </xf>
    <xf numFmtId="0" fontId="5" fillId="0" borderId="6" xfId="1" applyFont="1" applyFill="1" applyBorder="1" applyAlignment="1">
      <alignment horizontal="center" vertical="center" textRotation="90" wrapText="1"/>
    </xf>
    <xf numFmtId="0" fontId="5" fillId="0" borderId="8" xfId="1" applyFont="1" applyFill="1" applyBorder="1" applyAlignment="1">
      <alignment horizontal="center" vertical="center" textRotation="90" wrapText="1"/>
    </xf>
    <xf numFmtId="0" fontId="5" fillId="2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166" fontId="5" fillId="0" borderId="7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166" fontId="8" fillId="0" borderId="0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horizontal="center" vertical="center" textRotation="90" wrapText="1"/>
    </xf>
    <xf numFmtId="0" fontId="5" fillId="0" borderId="15" xfId="1" applyFont="1" applyFill="1" applyBorder="1" applyAlignment="1">
      <alignment horizontal="center" vertical="center" textRotation="90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166" fontId="7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6" fontId="5" fillId="0" borderId="0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0/&#1054;&#1090;&#1095;&#1077;&#1090;&#1099;%202020/&#1054;&#1090;&#1095;&#1077;&#1090;&#1099;%20&#1074;%20&#1056;&#1069;&#1050;/&#1043;&#1086;&#1076;&#1086;&#1074;&#1086;&#1081;/&#1054;&#1090;&#1095;&#1077;&#1090;%20&#1079;&#1072;%202020&#1075;%20(&#1055;&#1088;&#1080;&#1082;&#1072;&#1079;%20&#8470;320%20&#1092;&#1086;&#1088;&#1084;&#1099;%201-9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312_1037000158513_01_69_0"/>
      <sheetName val="F0312_1037000158513_02_69_0"/>
      <sheetName val="F0312_1037000158513_03_69_0"/>
      <sheetName val="E0214_1037000158513_13_69_0"/>
      <sheetName val="F0312_1037000158513_04_69_0"/>
      <sheetName val="F0312_1037000158513_05_69_0"/>
      <sheetName val="F0312_1037000158513_06_69_0"/>
      <sheetName val="F0312_1037000158513_07_69_0 "/>
      <sheetName val="F0312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1">
          <cell r="W21" t="str">
            <v>нд</v>
          </cell>
        </row>
        <row r="22">
          <cell r="W22" t="str">
            <v>нд</v>
          </cell>
        </row>
        <row r="23">
          <cell r="W23" t="str">
            <v>нд</v>
          </cell>
        </row>
        <row r="24">
          <cell r="W24" t="str">
            <v>нд</v>
          </cell>
        </row>
        <row r="25">
          <cell r="W25" t="str">
            <v>нд</v>
          </cell>
        </row>
        <row r="26">
          <cell r="W26" t="str">
            <v>нд</v>
          </cell>
        </row>
        <row r="27">
          <cell r="W27" t="str">
            <v>нд</v>
          </cell>
        </row>
        <row r="28">
          <cell r="W28" t="str">
            <v>нд</v>
          </cell>
        </row>
        <row r="29">
          <cell r="W29" t="str">
            <v>нд</v>
          </cell>
        </row>
        <row r="30">
          <cell r="W30" t="str">
            <v>нд</v>
          </cell>
        </row>
        <row r="31">
          <cell r="W31" t="str">
            <v>нд</v>
          </cell>
        </row>
        <row r="32">
          <cell r="W32" t="str">
            <v>нд</v>
          </cell>
        </row>
        <row r="33">
          <cell r="W33" t="str">
            <v>нд</v>
          </cell>
        </row>
        <row r="34">
          <cell r="W34" t="str">
            <v>нд</v>
          </cell>
        </row>
        <row r="35">
          <cell r="W35" t="str">
            <v>нд</v>
          </cell>
        </row>
        <row r="36">
          <cell r="W36" t="str">
            <v>нд</v>
          </cell>
        </row>
        <row r="37">
          <cell r="W37" t="str">
            <v>нд</v>
          </cell>
        </row>
        <row r="38">
          <cell r="W38" t="str">
            <v>нд</v>
          </cell>
        </row>
        <row r="39">
          <cell r="W39" t="str">
            <v>нд</v>
          </cell>
        </row>
        <row r="40">
          <cell r="W40" t="str">
            <v>нд</v>
          </cell>
        </row>
        <row r="41">
          <cell r="W41" t="str">
            <v>нд</v>
          </cell>
        </row>
        <row r="42">
          <cell r="W42" t="str">
            <v>нд</v>
          </cell>
        </row>
        <row r="43">
          <cell r="W43" t="str">
            <v>нд</v>
          </cell>
        </row>
        <row r="44">
          <cell r="W44" t="str">
            <v>нд</v>
          </cell>
        </row>
        <row r="45">
          <cell r="W45" t="str">
            <v>нд</v>
          </cell>
        </row>
        <row r="46">
          <cell r="W46" t="str">
            <v>нд</v>
          </cell>
        </row>
        <row r="47">
          <cell r="W47" t="str">
            <v>нд</v>
          </cell>
        </row>
        <row r="48">
          <cell r="W48" t="str">
            <v>нд</v>
          </cell>
        </row>
        <row r="49">
          <cell r="W49" t="str">
            <v>нд</v>
          </cell>
        </row>
        <row r="50">
          <cell r="W50" t="str">
            <v>Экономия денежных средств по результатам закупочной процедуры</v>
          </cell>
        </row>
        <row r="51">
          <cell r="W51" t="str">
            <v>Уменьшение количества вспомогательного оборудования в связи с уточнением количества ячеек РУ-10кВ РП в целях оптимизации схемы электроснабжения</v>
          </cell>
        </row>
        <row r="52">
          <cell r="W52" t="str">
            <v xml:space="preserve">Экономия денежных средств в результате применения эквивалентного оборудования РУ-10кВ по отношению к ранее заявленному в закупочной документации </v>
          </cell>
        </row>
        <row r="53">
          <cell r="W53" t="str">
            <v>нд</v>
          </cell>
        </row>
        <row r="54">
          <cell r="W54" t="str">
            <v>нд</v>
          </cell>
        </row>
        <row r="55">
          <cell r="W55" t="str">
            <v>нд</v>
          </cell>
        </row>
        <row r="56">
          <cell r="W56" t="str">
            <v>нд</v>
          </cell>
        </row>
        <row r="57">
          <cell r="W57" t="str">
            <v>нд</v>
          </cell>
        </row>
        <row r="58">
          <cell r="W58" t="str">
            <v>нд</v>
          </cell>
        </row>
        <row r="59">
          <cell r="W59" t="str">
            <v>нд</v>
          </cell>
        </row>
        <row r="60">
          <cell r="W60" t="str">
            <v>нд</v>
          </cell>
        </row>
        <row r="61">
          <cell r="W61" t="str">
            <v>нд</v>
          </cell>
        </row>
        <row r="64">
          <cell r="W64" t="str">
            <v>нд</v>
          </cell>
        </row>
        <row r="65">
          <cell r="W65" t="str">
            <v>нд</v>
          </cell>
        </row>
        <row r="66">
          <cell r="W66" t="str">
            <v>нд</v>
          </cell>
        </row>
        <row r="67">
          <cell r="W67" t="str">
            <v>нд</v>
          </cell>
        </row>
        <row r="68">
          <cell r="W68" t="str">
            <v>нд</v>
          </cell>
        </row>
        <row r="69">
          <cell r="W69" t="str">
            <v>нд</v>
          </cell>
        </row>
        <row r="70">
          <cell r="W70" t="str">
            <v>нд</v>
          </cell>
        </row>
        <row r="71">
          <cell r="W71" t="str">
            <v>нд</v>
          </cell>
        </row>
        <row r="72">
          <cell r="W72" t="str">
            <v>нд</v>
          </cell>
        </row>
        <row r="74">
          <cell r="W74" t="str">
            <v>нд</v>
          </cell>
        </row>
        <row r="76">
          <cell r="W76" t="str">
            <v>1. Перенос сроков технологического присоединения к электрическим сетям и строительства сетей 0,4кВ  по инициативе Заявителей по ул.Гоголя. 
2. Уточнение  местоположения трансформаторной подстанции по ул.Куйбышева  и протяженности ЛЭП в результате оформления разрешения на использование земель и подготовки проектной документации.
3. Экономия денежных средств в результате удешевления стоимости оборудования</v>
          </cell>
        </row>
        <row r="77">
          <cell r="W77" t="str">
            <v>нд</v>
          </cell>
        </row>
        <row r="78">
          <cell r="W78" t="str">
            <v>Экономия денежных средств по результатам закупочной процедуры</v>
          </cell>
        </row>
        <row r="79">
          <cell r="W79" t="str">
            <v>нд</v>
          </cell>
        </row>
        <row r="80">
          <cell r="W80" t="str">
            <v>нд</v>
          </cell>
        </row>
        <row r="81">
          <cell r="W81" t="str">
            <v>нд</v>
          </cell>
        </row>
        <row r="82">
          <cell r="W82" t="str">
            <v>нд</v>
          </cell>
        </row>
        <row r="83">
          <cell r="W83" t="str">
            <v>Экономия денежных средств по результатам закупочной процедуры</v>
          </cell>
        </row>
        <row r="84">
          <cell r="W84" t="str">
            <v>Уточнение стоимости по результатам закупочной процедуры</v>
          </cell>
        </row>
        <row r="85">
          <cell r="W85" t="str">
            <v>нд</v>
          </cell>
        </row>
        <row r="86">
          <cell r="W86" t="str">
            <v>нд</v>
          </cell>
        </row>
        <row r="87">
          <cell r="W87" t="str">
            <v>Экономия денежных средств по результатам закупочной процедуры</v>
          </cell>
        </row>
        <row r="88">
          <cell r="W88" t="str">
            <v>Уточнение стоимости по результатам закупочной процедуры</v>
          </cell>
        </row>
        <row r="89">
          <cell r="W89" t="str">
            <v>Экономия денежных по результатам закупочной процедуры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  <cell r="J18">
            <v>8.01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4">
          <cell r="J24">
            <v>2.5566812200000002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40">
          <cell r="J40">
            <v>20.210087783899997</v>
          </cell>
        </row>
        <row r="54">
          <cell r="J54">
            <v>22.852401263499999</v>
          </cell>
        </row>
        <row r="55">
          <cell r="J55">
            <v>11.42620063175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D97"/>
  <sheetViews>
    <sheetView tabSelected="1" view="pageBreakPreview" zoomScale="70" zoomScaleNormal="75" zoomScaleSheetLayoutView="70" workbookViewId="0">
      <pane ySplit="21" topLeftCell="A22" activePane="bottomLeft" state="frozen"/>
      <selection pane="bottomLeft" activeCell="Q24" sqref="Q24"/>
    </sheetView>
  </sheetViews>
  <sheetFormatPr defaultRowHeight="12.75" outlineLevelRow="1" outlineLevelCol="1" x14ac:dyDescent="0.25"/>
  <cols>
    <col min="1" max="1" width="12.140625" style="25" customWidth="1"/>
    <col min="2" max="2" width="37.5703125" style="25" customWidth="1"/>
    <col min="3" max="3" width="14.140625" style="12" customWidth="1"/>
    <col min="4" max="4" width="17.28515625" style="12" hidden="1" customWidth="1"/>
    <col min="5" max="5" width="3.85546875" style="12" hidden="1" customWidth="1" outlineLevel="1"/>
    <col min="6" max="8" width="3.85546875" style="3" hidden="1" customWidth="1" outlineLevel="1"/>
    <col min="9" max="13" width="4" style="3" hidden="1" customWidth="1" outlineLevel="1"/>
    <col min="14" max="14" width="4.140625" style="3" hidden="1" customWidth="1" outlineLevel="1"/>
    <col min="15" max="15" width="21.28515625" style="12" hidden="1" customWidth="1"/>
    <col min="16" max="17" width="18.5703125" style="12" customWidth="1"/>
    <col min="18" max="18" width="17.42578125" style="12" customWidth="1"/>
    <col min="19" max="19" width="21.85546875" style="12" customWidth="1"/>
    <col min="20" max="20" width="13" style="18" customWidth="1"/>
    <col min="21" max="21" width="12.85546875" style="19" customWidth="1"/>
    <col min="22" max="28" width="13.7109375" style="12" customWidth="1"/>
    <col min="29" max="29" width="13.7109375" style="19" customWidth="1"/>
    <col min="30" max="30" width="20.28515625" style="12" customWidth="1"/>
    <col min="31" max="36" width="10.28515625" style="12" customWidth="1"/>
    <col min="37" max="37" width="12" style="12" customWidth="1"/>
    <col min="38" max="38" width="12.140625" style="12" customWidth="1"/>
    <col min="39" max="40" width="10.28515625" style="12" customWidth="1"/>
    <col min="41" max="41" width="37.42578125" style="12" customWidth="1"/>
    <col min="42" max="49" width="17.28515625" style="11" hidden="1" customWidth="1"/>
    <col min="50" max="50" width="17.28515625" style="12" hidden="1" customWidth="1"/>
    <col min="51" max="51" width="17.28515625" style="11" hidden="1" customWidth="1"/>
    <col min="52" max="52" width="11.28515625" style="13" hidden="1" customWidth="1"/>
    <col min="53" max="53" width="13.42578125" style="13" hidden="1" customWidth="1"/>
    <col min="54" max="54" width="0" style="13" hidden="1" customWidth="1"/>
    <col min="55" max="55" width="16.28515625" style="13" bestFit="1" customWidth="1"/>
    <col min="56" max="56" width="15" style="13" bestFit="1" customWidth="1"/>
    <col min="57" max="16384" width="9.140625" style="13"/>
  </cols>
  <sheetData>
    <row r="1" spans="1:56" s="8" customFormat="1" ht="15.75" x14ac:dyDescent="0.25">
      <c r="A1" s="1"/>
      <c r="B1" s="1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2"/>
      <c r="P1" s="2"/>
      <c r="Q1" s="2"/>
      <c r="R1" s="2"/>
      <c r="S1" s="2"/>
      <c r="T1" s="4"/>
      <c r="U1" s="5"/>
      <c r="V1" s="2"/>
      <c r="W1" s="2"/>
      <c r="X1" s="2"/>
      <c r="Y1" s="2"/>
      <c r="Z1" s="2"/>
      <c r="AA1" s="2"/>
      <c r="AB1" s="2"/>
      <c r="AC1" s="5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6" t="s">
        <v>0</v>
      </c>
      <c r="AP1" s="7"/>
      <c r="AQ1" s="7"/>
      <c r="AR1" s="7"/>
      <c r="AS1" s="7"/>
      <c r="AT1" s="7"/>
      <c r="AU1" s="7"/>
      <c r="AV1" s="7"/>
      <c r="AW1" s="7"/>
      <c r="AX1" s="2"/>
      <c r="AY1" s="7"/>
      <c r="BC1" s="9">
        <f>U21</f>
        <v>0</v>
      </c>
    </row>
    <row r="2" spans="1:56" s="8" customFormat="1" ht="18.75" outlineLevel="1" x14ac:dyDescent="0.25">
      <c r="A2" s="1"/>
      <c r="B2" s="1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2"/>
      <c r="R2" s="2"/>
      <c r="S2" s="2"/>
      <c r="T2" s="4"/>
      <c r="U2" s="5"/>
      <c r="V2" s="2"/>
      <c r="W2" s="2"/>
      <c r="X2" s="2"/>
      <c r="Y2" s="2"/>
      <c r="Z2" s="2"/>
      <c r="AA2" s="2"/>
      <c r="AB2" s="2"/>
      <c r="AC2" s="5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6" t="s">
        <v>1</v>
      </c>
      <c r="AP2" s="7"/>
      <c r="AQ2" s="7"/>
      <c r="AR2" s="7"/>
      <c r="AS2" s="7"/>
      <c r="AT2" s="7"/>
      <c r="AU2" s="7"/>
      <c r="AV2" s="7"/>
      <c r="AW2" s="7"/>
      <c r="AX2" s="2"/>
      <c r="AY2" s="7"/>
      <c r="BC2" s="10"/>
      <c r="BD2" s="10">
        <f>AC21</f>
        <v>0</v>
      </c>
    </row>
    <row r="3" spans="1:56" s="8" customFormat="1" ht="15" outlineLevel="1" x14ac:dyDescent="0.25">
      <c r="A3" s="1"/>
      <c r="B3" s="1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2"/>
      <c r="T3" s="4"/>
      <c r="U3" s="5"/>
      <c r="V3" s="2"/>
      <c r="W3" s="2"/>
      <c r="X3" s="2"/>
      <c r="Y3" s="2"/>
      <c r="Z3" s="2"/>
      <c r="AA3" s="2"/>
      <c r="AB3" s="2"/>
      <c r="AC3" s="5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6" t="s">
        <v>2</v>
      </c>
      <c r="AP3" s="7"/>
      <c r="AQ3" s="7"/>
      <c r="AR3" s="7"/>
      <c r="AS3" s="7"/>
      <c r="AT3" s="7"/>
      <c r="AU3" s="7"/>
      <c r="AV3" s="7"/>
      <c r="AW3" s="7"/>
      <c r="AX3" s="2"/>
      <c r="AY3" s="7"/>
    </row>
    <row r="4" spans="1:56" ht="18.75" outlineLevel="1" x14ac:dyDescent="0.25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99"/>
      <c r="U4" s="100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</row>
    <row r="5" spans="1:56" ht="18.75" outlineLevel="1" x14ac:dyDescent="0.25">
      <c r="A5" s="79" t="s">
        <v>4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99"/>
      <c r="U5" s="100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14"/>
      <c r="AQ5" s="14"/>
      <c r="AR5" s="14"/>
      <c r="AS5" s="14"/>
      <c r="AT5" s="14"/>
      <c r="AU5" s="14"/>
      <c r="AV5" s="14"/>
      <c r="AW5" s="14"/>
      <c r="AX5" s="15"/>
      <c r="AY5" s="14"/>
    </row>
    <row r="6" spans="1:56" ht="18.75" outlineLevel="1" x14ac:dyDescent="0.25">
      <c r="A6" s="80" t="s">
        <v>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1"/>
      <c r="U6" s="82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14"/>
      <c r="AQ6" s="14"/>
      <c r="AR6" s="14"/>
      <c r="AS6" s="14"/>
      <c r="AT6" s="14"/>
      <c r="AU6" s="14"/>
      <c r="AV6" s="14"/>
      <c r="AW6" s="14"/>
      <c r="AX6" s="15"/>
      <c r="AY6" s="14"/>
    </row>
    <row r="7" spans="1:56" ht="15.75" outlineLevel="1" x14ac:dyDescent="0.25">
      <c r="A7" s="101" t="s">
        <v>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2"/>
      <c r="U7" s="103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6"/>
      <c r="AQ7" s="16"/>
      <c r="AR7" s="16"/>
      <c r="AS7" s="16"/>
      <c r="AT7" s="16"/>
      <c r="AU7" s="16"/>
      <c r="AV7" s="16"/>
      <c r="AW7" s="16"/>
      <c r="AX7" s="17"/>
      <c r="AY7" s="16"/>
    </row>
    <row r="8" spans="1:56" ht="18.75" outlineLevel="1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AD8" s="20"/>
      <c r="AO8" s="21"/>
    </row>
    <row r="9" spans="1:56" ht="18.75" outlineLevel="1" x14ac:dyDescent="0.25">
      <c r="A9" s="80" t="s">
        <v>7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1"/>
      <c r="U9" s="82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14"/>
      <c r="AQ9" s="14"/>
      <c r="AR9" s="14"/>
      <c r="AS9" s="14"/>
      <c r="AT9" s="14"/>
      <c r="AU9" s="14"/>
      <c r="AV9" s="14"/>
      <c r="AW9" s="14"/>
      <c r="AX9" s="15"/>
      <c r="AY9" s="14"/>
    </row>
    <row r="10" spans="1:56" ht="18.75" outlineLevel="1" x14ac:dyDescent="0.2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22"/>
      <c r="U10" s="23"/>
      <c r="V10" s="15"/>
      <c r="W10" s="15"/>
      <c r="X10" s="15"/>
      <c r="Y10" s="15"/>
      <c r="Z10" s="15"/>
      <c r="AA10" s="15"/>
      <c r="AB10" s="15"/>
      <c r="AC10" s="23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21"/>
      <c r="AP10" s="14"/>
      <c r="AQ10" s="14"/>
      <c r="AR10" s="14"/>
      <c r="AS10" s="14"/>
      <c r="AT10" s="14"/>
      <c r="AU10" s="14"/>
      <c r="AV10" s="14"/>
      <c r="AW10" s="14"/>
      <c r="AX10" s="15"/>
      <c r="AY10" s="14"/>
    </row>
    <row r="11" spans="1:56" ht="18.75" outlineLevel="1" x14ac:dyDescent="0.25">
      <c r="A11" s="80" t="s">
        <v>8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1"/>
      <c r="U11" s="82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24"/>
      <c r="AQ11" s="24"/>
      <c r="AR11" s="24"/>
      <c r="AS11" s="24"/>
      <c r="AT11" s="24"/>
      <c r="AU11" s="24"/>
      <c r="AV11" s="24"/>
      <c r="AW11" s="24"/>
      <c r="AX11" s="21"/>
      <c r="AY11" s="24"/>
    </row>
    <row r="12" spans="1:56" outlineLevel="1" x14ac:dyDescent="0.25">
      <c r="A12" s="83" t="s">
        <v>9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4"/>
      <c r="U12" s="85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</row>
    <row r="13" spans="1:56" x14ac:dyDescent="0.25">
      <c r="B13" s="20"/>
    </row>
    <row r="14" spans="1:56" hidden="1" x14ac:dyDescent="0.25">
      <c r="T14" s="12"/>
    </row>
    <row r="15" spans="1:56" hidden="1" x14ac:dyDescent="0.25">
      <c r="T15" s="12"/>
    </row>
    <row r="16" spans="1:56" hidden="1" x14ac:dyDescent="0.25">
      <c r="T16" s="12"/>
    </row>
    <row r="17" spans="1:55" s="26" customFormat="1" ht="25.5" customHeight="1" x14ac:dyDescent="0.25">
      <c r="A17" s="78" t="s">
        <v>10</v>
      </c>
      <c r="B17" s="78" t="s">
        <v>11</v>
      </c>
      <c r="C17" s="86" t="s">
        <v>12</v>
      </c>
      <c r="D17" s="89" t="s">
        <v>12</v>
      </c>
      <c r="E17" s="90"/>
      <c r="F17" s="90"/>
      <c r="G17" s="90"/>
      <c r="H17" s="90"/>
      <c r="I17" s="90"/>
      <c r="J17" s="90"/>
      <c r="K17" s="90"/>
      <c r="L17" s="90"/>
      <c r="M17" s="90"/>
      <c r="N17" s="91"/>
      <c r="O17" s="89" t="s">
        <v>13</v>
      </c>
      <c r="P17" s="91"/>
      <c r="Q17" s="68" t="s">
        <v>14</v>
      </c>
      <c r="R17" s="68" t="s">
        <v>15</v>
      </c>
      <c r="S17" s="68" t="s">
        <v>16</v>
      </c>
      <c r="T17" s="71" t="s">
        <v>17</v>
      </c>
      <c r="U17" s="72"/>
      <c r="V17" s="73"/>
      <c r="W17" s="73"/>
      <c r="X17" s="73"/>
      <c r="Y17" s="73"/>
      <c r="Z17" s="73"/>
      <c r="AA17" s="73"/>
      <c r="AB17" s="73"/>
      <c r="AC17" s="74"/>
      <c r="AD17" s="68" t="s">
        <v>18</v>
      </c>
      <c r="AE17" s="75" t="s">
        <v>19</v>
      </c>
      <c r="AF17" s="73"/>
      <c r="AG17" s="76"/>
      <c r="AH17" s="76"/>
      <c r="AI17" s="76"/>
      <c r="AJ17" s="76"/>
      <c r="AK17" s="76"/>
      <c r="AL17" s="76"/>
      <c r="AM17" s="76"/>
      <c r="AN17" s="77"/>
      <c r="AO17" s="78" t="s">
        <v>20</v>
      </c>
      <c r="AP17" s="66"/>
      <c r="AQ17" s="66"/>
      <c r="AR17" s="66"/>
      <c r="AS17" s="66"/>
      <c r="AT17" s="66"/>
      <c r="AU17" s="66"/>
      <c r="AV17" s="66"/>
      <c r="AW17" s="66"/>
      <c r="AX17" s="67"/>
      <c r="AY17" s="66"/>
    </row>
    <row r="18" spans="1:55" s="26" customFormat="1" ht="105.75" customHeight="1" x14ac:dyDescent="0.25">
      <c r="A18" s="78"/>
      <c r="B18" s="78"/>
      <c r="C18" s="87"/>
      <c r="D18" s="92"/>
      <c r="E18" s="93"/>
      <c r="F18" s="93"/>
      <c r="G18" s="93"/>
      <c r="H18" s="93"/>
      <c r="I18" s="93"/>
      <c r="J18" s="93"/>
      <c r="K18" s="93"/>
      <c r="L18" s="93"/>
      <c r="M18" s="93"/>
      <c r="N18" s="94"/>
      <c r="O18" s="95"/>
      <c r="P18" s="96"/>
      <c r="Q18" s="97"/>
      <c r="R18" s="69"/>
      <c r="S18" s="69"/>
      <c r="T18" s="71" t="s">
        <v>21</v>
      </c>
      <c r="U18" s="72"/>
      <c r="V18" s="76"/>
      <c r="W18" s="76"/>
      <c r="X18" s="77"/>
      <c r="Y18" s="75" t="s">
        <v>22</v>
      </c>
      <c r="Z18" s="76"/>
      <c r="AA18" s="76"/>
      <c r="AB18" s="76"/>
      <c r="AC18" s="77"/>
      <c r="AD18" s="69"/>
      <c r="AE18" s="64" t="s">
        <v>23</v>
      </c>
      <c r="AF18" s="65"/>
      <c r="AG18" s="64" t="s">
        <v>24</v>
      </c>
      <c r="AH18" s="65"/>
      <c r="AI18" s="64" t="s">
        <v>25</v>
      </c>
      <c r="AJ18" s="65"/>
      <c r="AK18" s="64" t="s">
        <v>26</v>
      </c>
      <c r="AL18" s="65"/>
      <c r="AM18" s="64" t="s">
        <v>27</v>
      </c>
      <c r="AN18" s="65"/>
      <c r="AO18" s="78"/>
      <c r="AP18" s="66" t="s">
        <v>28</v>
      </c>
      <c r="AQ18" s="66"/>
      <c r="AR18" s="66"/>
      <c r="AS18" s="66"/>
      <c r="AT18" s="66"/>
      <c r="AU18" s="66" t="s">
        <v>29</v>
      </c>
      <c r="AV18" s="66"/>
      <c r="AW18" s="66"/>
      <c r="AX18" s="67"/>
      <c r="AY18" s="66"/>
    </row>
    <row r="19" spans="1:55" s="26" customFormat="1" ht="185.25" customHeight="1" x14ac:dyDescent="0.25">
      <c r="A19" s="78"/>
      <c r="B19" s="78"/>
      <c r="C19" s="88"/>
      <c r="D19" s="27"/>
      <c r="E19" s="28" t="s">
        <v>30</v>
      </c>
      <c r="F19" s="29" t="s">
        <v>31</v>
      </c>
      <c r="G19" s="29" t="s">
        <v>32</v>
      </c>
      <c r="H19" s="29" t="s">
        <v>33</v>
      </c>
      <c r="I19" s="29" t="s">
        <v>34</v>
      </c>
      <c r="J19" s="29" t="s">
        <v>35</v>
      </c>
      <c r="K19" s="30" t="s">
        <v>36</v>
      </c>
      <c r="L19" s="30" t="s">
        <v>37</v>
      </c>
      <c r="M19" s="30" t="s">
        <v>38</v>
      </c>
      <c r="N19" s="30" t="s">
        <v>39</v>
      </c>
      <c r="O19" s="92"/>
      <c r="P19" s="94"/>
      <c r="Q19" s="98"/>
      <c r="R19" s="70"/>
      <c r="S19" s="70"/>
      <c r="T19" s="31" t="s">
        <v>23</v>
      </c>
      <c r="U19" s="32" t="s">
        <v>24</v>
      </c>
      <c r="V19" s="28" t="s">
        <v>25</v>
      </c>
      <c r="W19" s="28" t="s">
        <v>26</v>
      </c>
      <c r="X19" s="28" t="s">
        <v>27</v>
      </c>
      <c r="Y19" s="28" t="s">
        <v>23</v>
      </c>
      <c r="Z19" s="28" t="s">
        <v>24</v>
      </c>
      <c r="AA19" s="28" t="s">
        <v>25</v>
      </c>
      <c r="AB19" s="28" t="s">
        <v>26</v>
      </c>
      <c r="AC19" s="32" t="s">
        <v>27</v>
      </c>
      <c r="AD19" s="70"/>
      <c r="AE19" s="27" t="s">
        <v>40</v>
      </c>
      <c r="AF19" s="27" t="s">
        <v>41</v>
      </c>
      <c r="AG19" s="27" t="s">
        <v>40</v>
      </c>
      <c r="AH19" s="27" t="s">
        <v>41</v>
      </c>
      <c r="AI19" s="27" t="s">
        <v>40</v>
      </c>
      <c r="AJ19" s="27" t="s">
        <v>41</v>
      </c>
      <c r="AK19" s="27" t="s">
        <v>40</v>
      </c>
      <c r="AL19" s="27" t="s">
        <v>41</v>
      </c>
      <c r="AM19" s="27" t="s">
        <v>40</v>
      </c>
      <c r="AN19" s="27" t="s">
        <v>41</v>
      </c>
      <c r="AO19" s="78"/>
      <c r="AP19" s="33" t="s">
        <v>23</v>
      </c>
      <c r="AQ19" s="33" t="s">
        <v>24</v>
      </c>
      <c r="AR19" s="33" t="s">
        <v>25</v>
      </c>
      <c r="AS19" s="33" t="s">
        <v>26</v>
      </c>
      <c r="AT19" s="33" t="s">
        <v>27</v>
      </c>
      <c r="AU19" s="33" t="s">
        <v>23</v>
      </c>
      <c r="AV19" s="33" t="s">
        <v>24</v>
      </c>
      <c r="AW19" s="33" t="s">
        <v>25</v>
      </c>
      <c r="AX19" s="28" t="s">
        <v>26</v>
      </c>
      <c r="AY19" s="33" t="s">
        <v>27</v>
      </c>
    </row>
    <row r="20" spans="1:55" s="38" customFormat="1" ht="15.75" x14ac:dyDescent="0.25">
      <c r="A20" s="34">
        <v>1</v>
      </c>
      <c r="B20" s="34">
        <v>2</v>
      </c>
      <c r="C20" s="34">
        <v>3</v>
      </c>
      <c r="D20" s="34"/>
      <c r="E20" s="34"/>
      <c r="F20" s="35"/>
      <c r="G20" s="35"/>
      <c r="H20" s="35"/>
      <c r="I20" s="35"/>
      <c r="J20" s="35"/>
      <c r="K20" s="35"/>
      <c r="L20" s="35"/>
      <c r="M20" s="35"/>
      <c r="N20" s="35"/>
      <c r="O20" s="34">
        <v>4</v>
      </c>
      <c r="P20" s="34">
        <v>4</v>
      </c>
      <c r="Q20" s="34">
        <v>5</v>
      </c>
      <c r="R20" s="34">
        <v>6</v>
      </c>
      <c r="S20" s="34">
        <v>7</v>
      </c>
      <c r="T20" s="34">
        <v>8</v>
      </c>
      <c r="U20" s="34">
        <v>9</v>
      </c>
      <c r="V20" s="34">
        <v>10</v>
      </c>
      <c r="W20" s="34">
        <v>11</v>
      </c>
      <c r="X20" s="34">
        <v>12</v>
      </c>
      <c r="Y20" s="34">
        <v>13</v>
      </c>
      <c r="Z20" s="34">
        <v>14</v>
      </c>
      <c r="AA20" s="34">
        <v>15</v>
      </c>
      <c r="AB20" s="34">
        <v>16</v>
      </c>
      <c r="AC20" s="34">
        <v>17</v>
      </c>
      <c r="AD20" s="34">
        <v>18</v>
      </c>
      <c r="AE20" s="34">
        <v>19</v>
      </c>
      <c r="AF20" s="34">
        <v>20</v>
      </c>
      <c r="AG20" s="34">
        <v>21</v>
      </c>
      <c r="AH20" s="34">
        <v>22</v>
      </c>
      <c r="AI20" s="34">
        <v>23</v>
      </c>
      <c r="AJ20" s="34">
        <v>24</v>
      </c>
      <c r="AK20" s="34">
        <v>25</v>
      </c>
      <c r="AL20" s="34">
        <v>26</v>
      </c>
      <c r="AM20" s="34">
        <v>27</v>
      </c>
      <c r="AN20" s="34">
        <v>28</v>
      </c>
      <c r="AO20" s="34">
        <v>29</v>
      </c>
      <c r="AP20" s="36" t="s">
        <v>42</v>
      </c>
      <c r="AQ20" s="36" t="s">
        <v>43</v>
      </c>
      <c r="AR20" s="36" t="s">
        <v>44</v>
      </c>
      <c r="AS20" s="36" t="s">
        <v>45</v>
      </c>
      <c r="AT20" s="36" t="s">
        <v>46</v>
      </c>
      <c r="AU20" s="36" t="s">
        <v>47</v>
      </c>
      <c r="AV20" s="36" t="s">
        <v>48</v>
      </c>
      <c r="AW20" s="36" t="s">
        <v>49</v>
      </c>
      <c r="AX20" s="37" t="s">
        <v>50</v>
      </c>
      <c r="AY20" s="36" t="s">
        <v>51</v>
      </c>
    </row>
    <row r="21" spans="1:55" ht="31.5" x14ac:dyDescent="0.25">
      <c r="A21" s="39">
        <v>0</v>
      </c>
      <c r="B21" s="40" t="s">
        <v>52</v>
      </c>
      <c r="C21" s="41" t="s">
        <v>53</v>
      </c>
      <c r="D21" s="41" t="str">
        <f t="shared" ref="D21:D84" si="0">CONCATENATE(E21,F21,G21,H21,I21,J21,K21,L21,M21,N21)</f>
        <v>Г</v>
      </c>
      <c r="E21" s="41" t="s">
        <v>53</v>
      </c>
      <c r="F21" s="42"/>
      <c r="G21" s="42"/>
      <c r="H21" s="42"/>
      <c r="I21" s="42"/>
      <c r="J21" s="42"/>
      <c r="K21" s="42"/>
      <c r="L21" s="42"/>
      <c r="M21" s="42"/>
      <c r="N21" s="42"/>
      <c r="O21" s="43" t="e">
        <f t="shared" ref="O21:T21" si="1">SUM(O22:O27)</f>
        <v>#REF!</v>
      </c>
      <c r="P21" s="44">
        <f t="shared" si="1"/>
        <v>646.78292984000007</v>
      </c>
      <c r="Q21" s="44">
        <f t="shared" si="1"/>
        <v>222.86099999999999</v>
      </c>
      <c r="R21" s="44">
        <f t="shared" si="1"/>
        <v>0</v>
      </c>
      <c r="S21" s="44">
        <f t="shared" si="1"/>
        <v>646.78292984000007</v>
      </c>
      <c r="T21" s="44">
        <f t="shared" si="1"/>
        <v>170.99974444423196</v>
      </c>
      <c r="U21" s="44">
        <v>0</v>
      </c>
      <c r="V21" s="44">
        <v>0</v>
      </c>
      <c r="W21" s="44">
        <f>SUM(W22:W27)</f>
        <v>170.99974444423196</v>
      </c>
      <c r="X21" s="44">
        <v>0</v>
      </c>
      <c r="Y21" s="44">
        <f>SUM(Y22:Y27)</f>
        <v>151.91851322799999</v>
      </c>
      <c r="Z21" s="44">
        <v>0</v>
      </c>
      <c r="AA21" s="44">
        <v>0</v>
      </c>
      <c r="AB21" s="44">
        <f>SUM(AB22:AB27)</f>
        <v>151.91851322799999</v>
      </c>
      <c r="AC21" s="44">
        <v>0</v>
      </c>
      <c r="AD21" s="44">
        <f>SUM(AD22:AD27)</f>
        <v>494.86441661200001</v>
      </c>
      <c r="AE21" s="45">
        <f>Y21-T21</f>
        <v>-19.08123121623197</v>
      </c>
      <c r="AF21" s="46">
        <f t="shared" ref="AF21:AF84" si="2">IFERROR(AE21/T21*100,"")</f>
        <v>-11.158631422665618</v>
      </c>
      <c r="AG21" s="47">
        <f>AA21-V21</f>
        <v>0</v>
      </c>
      <c r="AH21" s="48" t="str">
        <f>IFERROR(AG21/V21*100,"нд")</f>
        <v>нд</v>
      </c>
      <c r="AI21" s="47">
        <f>AA21-V21</f>
        <v>0</v>
      </c>
      <c r="AJ21" s="48" t="str">
        <f>IFERROR(AI21/X21*100,"нд")</f>
        <v>нд</v>
      </c>
      <c r="AK21" s="47">
        <f>AE21-Z21</f>
        <v>-19.08123121623197</v>
      </c>
      <c r="AL21" s="46">
        <f>IFERROR(AK21/W21*100,"")</f>
        <v>-11.158631422665618</v>
      </c>
      <c r="AM21" s="47">
        <f>AC21-X21</f>
        <v>0</v>
      </c>
      <c r="AN21" s="46" t="str">
        <f>IFERROR(AM21/AC21*100,"нд")</f>
        <v>нд</v>
      </c>
      <c r="AO21" s="43" t="str">
        <f>[1]F0312_1037000158513_02_69_0!W21</f>
        <v>нд</v>
      </c>
      <c r="AP21" s="49" t="e">
        <f t="shared" ref="AP21:AV21" si="3">SUM(AP22:AP27)</f>
        <v>#REF!</v>
      </c>
      <c r="AQ21" s="49" t="e">
        <f t="shared" si="3"/>
        <v>#REF!</v>
      </c>
      <c r="AR21" s="49" t="e">
        <f t="shared" si="3"/>
        <v>#REF!</v>
      </c>
      <c r="AS21" s="49" t="e">
        <f t="shared" si="3"/>
        <v>#REF!</v>
      </c>
      <c r="AT21" s="49" t="e">
        <f t="shared" si="3"/>
        <v>#REF!</v>
      </c>
      <c r="AU21" s="49" t="e">
        <f t="shared" si="3"/>
        <v>#REF!</v>
      </c>
      <c r="AV21" s="49" t="e">
        <f t="shared" si="3"/>
        <v>#REF!</v>
      </c>
      <c r="AW21" s="49" t="e">
        <f>SUM(AW22:AW27)</f>
        <v>#REF!</v>
      </c>
      <c r="AX21" s="43" t="e">
        <f>SUM(AX22:AX27)</f>
        <v>#REF!</v>
      </c>
      <c r="AY21" s="49" t="e">
        <f>SUM(AY22:AY27)</f>
        <v>#REF!</v>
      </c>
      <c r="AZ21" s="50" t="e">
        <f>SUM(#REF!,#REF!,#REF!,AP21,#REF!)</f>
        <v>#REF!</v>
      </c>
      <c r="BA21" s="50" t="e">
        <f>SUM(#REF!,#REF!,#REF!,AU21,#REF!)</f>
        <v>#REF!</v>
      </c>
      <c r="BC21" s="51"/>
    </row>
    <row r="22" spans="1:55" ht="31.5" x14ac:dyDescent="0.25">
      <c r="A22" s="39" t="s">
        <v>54</v>
      </c>
      <c r="B22" s="40" t="s">
        <v>55</v>
      </c>
      <c r="C22" s="41" t="s">
        <v>53</v>
      </c>
      <c r="D22" s="41" t="str">
        <f t="shared" si="0"/>
        <v>Г</v>
      </c>
      <c r="E22" s="41" t="s">
        <v>53</v>
      </c>
      <c r="F22" s="42"/>
      <c r="G22" s="42"/>
      <c r="H22" s="42"/>
      <c r="I22" s="42"/>
      <c r="J22" s="42"/>
      <c r="K22" s="42"/>
      <c r="L22" s="42"/>
      <c r="M22" s="42"/>
      <c r="N22" s="42"/>
      <c r="O22" s="43">
        <f t="shared" ref="O22:T22" si="4">SUM(O28)</f>
        <v>0</v>
      </c>
      <c r="P22" s="45">
        <f t="shared" si="4"/>
        <v>0</v>
      </c>
      <c r="Q22" s="45">
        <f t="shared" ref="Q22" si="5">SUM(Q28)</f>
        <v>0</v>
      </c>
      <c r="R22" s="45">
        <f t="shared" si="4"/>
        <v>0</v>
      </c>
      <c r="S22" s="45">
        <f t="shared" si="4"/>
        <v>0</v>
      </c>
      <c r="T22" s="45">
        <f t="shared" si="4"/>
        <v>0</v>
      </c>
      <c r="U22" s="45">
        <v>0</v>
      </c>
      <c r="V22" s="45">
        <v>0</v>
      </c>
      <c r="W22" s="45">
        <f>SUM(W28)</f>
        <v>0</v>
      </c>
      <c r="X22" s="45">
        <v>0</v>
      </c>
      <c r="Y22" s="45">
        <f>SUM(Y28)</f>
        <v>0</v>
      </c>
      <c r="Z22" s="45">
        <v>0</v>
      </c>
      <c r="AA22" s="45">
        <v>0</v>
      </c>
      <c r="AB22" s="45">
        <f>SUM(AB28)</f>
        <v>0</v>
      </c>
      <c r="AC22" s="45">
        <v>0</v>
      </c>
      <c r="AD22" s="45">
        <f>SUM(AD28)</f>
        <v>0</v>
      </c>
      <c r="AE22" s="45">
        <f t="shared" ref="AE22:AE85" si="6">Y22-T22</f>
        <v>0</v>
      </c>
      <c r="AF22" s="46" t="str">
        <f t="shared" si="2"/>
        <v/>
      </c>
      <c r="AG22" s="47">
        <f t="shared" ref="AG22:AG85" si="7">AA22-V22</f>
        <v>0</v>
      </c>
      <c r="AH22" s="48" t="str">
        <f t="shared" ref="AH22:AH85" si="8">IFERROR(AG22/V22*100,"нд")</f>
        <v>нд</v>
      </c>
      <c r="AI22" s="47">
        <f t="shared" ref="AI22:AI85" si="9">AA22-V22</f>
        <v>0</v>
      </c>
      <c r="AJ22" s="48" t="str">
        <f t="shared" ref="AJ22:AJ85" si="10">IFERROR(AI22/X22*100,"нд")</f>
        <v>нд</v>
      </c>
      <c r="AK22" s="47">
        <f t="shared" ref="AK22:AK85" si="11">AE22-Z22</f>
        <v>0</v>
      </c>
      <c r="AL22" s="46" t="str">
        <f t="shared" ref="AL22:AL85" si="12">IFERROR(AK22/W22*100,"")</f>
        <v/>
      </c>
      <c r="AM22" s="47">
        <f t="shared" ref="AM22:AM85" si="13">AC22-X22</f>
        <v>0</v>
      </c>
      <c r="AN22" s="46" t="str">
        <f t="shared" ref="AN22:AN85" si="14">IFERROR(AM22/AC22*100,"нд")</f>
        <v>нд</v>
      </c>
      <c r="AO22" s="43" t="str">
        <f>[1]F0312_1037000158513_02_69_0!W22</f>
        <v>нд</v>
      </c>
      <c r="AP22" s="49">
        <f t="shared" ref="AP22:AV22" si="15">SUM(AP28)</f>
        <v>0</v>
      </c>
      <c r="AQ22" s="49">
        <f t="shared" si="15"/>
        <v>0</v>
      </c>
      <c r="AR22" s="49">
        <f t="shared" si="15"/>
        <v>0</v>
      </c>
      <c r="AS22" s="49">
        <f t="shared" si="15"/>
        <v>0</v>
      </c>
      <c r="AT22" s="49">
        <f t="shared" si="15"/>
        <v>0</v>
      </c>
      <c r="AU22" s="49">
        <f t="shared" si="15"/>
        <v>0</v>
      </c>
      <c r="AV22" s="49">
        <f t="shared" si="15"/>
        <v>0</v>
      </c>
      <c r="AW22" s="49">
        <f>SUM(AW28)</f>
        <v>0</v>
      </c>
      <c r="AX22" s="43">
        <f>SUM(AX28)</f>
        <v>0</v>
      </c>
      <c r="AY22" s="49">
        <f>SUM(AY28)</f>
        <v>0</v>
      </c>
      <c r="AZ22" s="50" t="e">
        <f>SUM(#REF!,#REF!,#REF!,AP22,#REF!)</f>
        <v>#REF!</v>
      </c>
      <c r="BA22" s="50" t="e">
        <f>SUM(#REF!,#REF!,#REF!,AU22,#REF!)</f>
        <v>#REF!</v>
      </c>
    </row>
    <row r="23" spans="1:55" ht="31.5" x14ac:dyDescent="0.25">
      <c r="A23" s="39" t="s">
        <v>56</v>
      </c>
      <c r="B23" s="40" t="s">
        <v>57</v>
      </c>
      <c r="C23" s="41" t="s">
        <v>53</v>
      </c>
      <c r="D23" s="41" t="str">
        <f t="shared" si="0"/>
        <v>Г</v>
      </c>
      <c r="E23" s="41" t="s">
        <v>53</v>
      </c>
      <c r="F23" s="42"/>
      <c r="G23" s="42"/>
      <c r="H23" s="42"/>
      <c r="I23" s="42"/>
      <c r="J23" s="42"/>
      <c r="K23" s="42"/>
      <c r="L23" s="42"/>
      <c r="M23" s="42"/>
      <c r="N23" s="42"/>
      <c r="O23" s="43" t="e">
        <f t="shared" ref="O23:T23" si="16">SUM(O46)</f>
        <v>#REF!</v>
      </c>
      <c r="P23" s="45">
        <f t="shared" si="16"/>
        <v>256.12822686999999</v>
      </c>
      <c r="Q23" s="45">
        <f t="shared" ref="Q23" si="17">SUM(Q46)</f>
        <v>88.924999999999997</v>
      </c>
      <c r="R23" s="45">
        <f t="shared" si="16"/>
        <v>0</v>
      </c>
      <c r="S23" s="45">
        <f t="shared" si="16"/>
        <v>256.12822686999999</v>
      </c>
      <c r="T23" s="45">
        <f t="shared" si="16"/>
        <v>60.679493083471989</v>
      </c>
      <c r="U23" s="45">
        <v>0</v>
      </c>
      <c r="V23" s="45">
        <v>0</v>
      </c>
      <c r="W23" s="45">
        <f>SUM(W46)</f>
        <v>60.679493083471989</v>
      </c>
      <c r="X23" s="45">
        <v>0</v>
      </c>
      <c r="Y23" s="45">
        <f>SUM(Y46)</f>
        <v>50.148008560000001</v>
      </c>
      <c r="Z23" s="45">
        <v>0</v>
      </c>
      <c r="AA23" s="45">
        <v>0</v>
      </c>
      <c r="AB23" s="45">
        <f>SUM(AB46)</f>
        <v>50.148008560000001</v>
      </c>
      <c r="AC23" s="45">
        <v>0</v>
      </c>
      <c r="AD23" s="45">
        <f>SUM(AD46)</f>
        <v>205.98021831</v>
      </c>
      <c r="AE23" s="45">
        <f t="shared" si="6"/>
        <v>-10.531484523471988</v>
      </c>
      <c r="AF23" s="46">
        <f t="shared" si="2"/>
        <v>-17.355920407879243</v>
      </c>
      <c r="AG23" s="47">
        <f t="shared" si="7"/>
        <v>0</v>
      </c>
      <c r="AH23" s="48" t="str">
        <f t="shared" si="8"/>
        <v>нд</v>
      </c>
      <c r="AI23" s="47">
        <f t="shared" si="9"/>
        <v>0</v>
      </c>
      <c r="AJ23" s="48" t="str">
        <f t="shared" si="10"/>
        <v>нд</v>
      </c>
      <c r="AK23" s="47">
        <f t="shared" si="11"/>
        <v>-10.531484523471988</v>
      </c>
      <c r="AL23" s="46">
        <f t="shared" si="12"/>
        <v>-17.355920407879243</v>
      </c>
      <c r="AM23" s="47">
        <f t="shared" si="13"/>
        <v>0</v>
      </c>
      <c r="AN23" s="46" t="str">
        <f t="shared" si="14"/>
        <v>нд</v>
      </c>
      <c r="AO23" s="43" t="str">
        <f>[1]F0312_1037000158513_02_69_0!W23</f>
        <v>нд</v>
      </c>
      <c r="AP23" s="49" t="e">
        <f t="shared" ref="AP23:AV23" si="18">SUM(AP46)</f>
        <v>#REF!</v>
      </c>
      <c r="AQ23" s="49" t="e">
        <f t="shared" si="18"/>
        <v>#REF!</v>
      </c>
      <c r="AR23" s="49" t="e">
        <f t="shared" si="18"/>
        <v>#REF!</v>
      </c>
      <c r="AS23" s="49" t="e">
        <f t="shared" si="18"/>
        <v>#REF!</v>
      </c>
      <c r="AT23" s="49" t="e">
        <f t="shared" si="18"/>
        <v>#REF!</v>
      </c>
      <c r="AU23" s="49" t="e">
        <f t="shared" si="18"/>
        <v>#REF!</v>
      </c>
      <c r="AV23" s="49" t="e">
        <f t="shared" si="18"/>
        <v>#REF!</v>
      </c>
      <c r="AW23" s="49" t="e">
        <f>SUM(AW46)</f>
        <v>#REF!</v>
      </c>
      <c r="AX23" s="43" t="e">
        <f>SUM(AX46)</f>
        <v>#REF!</v>
      </c>
      <c r="AY23" s="49" t="e">
        <f>SUM(AY46)</f>
        <v>#REF!</v>
      </c>
      <c r="AZ23" s="50" t="e">
        <f>SUM(#REF!,#REF!,#REF!,AP23,#REF!)</f>
        <v>#REF!</v>
      </c>
      <c r="BA23" s="50" t="e">
        <f>SUM(#REF!,#REF!,#REF!,AU23,#REF!)</f>
        <v>#REF!</v>
      </c>
    </row>
    <row r="24" spans="1:55" ht="78.75" x14ac:dyDescent="0.25">
      <c r="A24" s="39" t="s">
        <v>58</v>
      </c>
      <c r="B24" s="40" t="s">
        <v>59</v>
      </c>
      <c r="C24" s="41" t="s">
        <v>53</v>
      </c>
      <c r="D24" s="41" t="str">
        <f t="shared" si="0"/>
        <v>Г</v>
      </c>
      <c r="E24" s="41" t="s">
        <v>53</v>
      </c>
      <c r="F24" s="42"/>
      <c r="G24" s="42"/>
      <c r="H24" s="42"/>
      <c r="I24" s="42"/>
      <c r="J24" s="42"/>
      <c r="K24" s="42"/>
      <c r="L24" s="42"/>
      <c r="M24" s="42"/>
      <c r="N24" s="42"/>
      <c r="O24" s="43">
        <f>SUM(O66)</f>
        <v>54.459999999999994</v>
      </c>
      <c r="P24" s="45">
        <f>SUM(P70)</f>
        <v>6.4455113400000004</v>
      </c>
      <c r="Q24" s="45">
        <f>SUM(Q70)</f>
        <v>25.684999999999999</v>
      </c>
      <c r="R24" s="45">
        <f>SUM(R70)</f>
        <v>0</v>
      </c>
      <c r="S24" s="45">
        <f>SUM(S70)</f>
        <v>6.4455113400000004</v>
      </c>
      <c r="T24" s="45">
        <f>SUM(T70)</f>
        <v>6.4455113400000004</v>
      </c>
      <c r="U24" s="45">
        <v>0</v>
      </c>
      <c r="V24" s="45">
        <v>0</v>
      </c>
      <c r="W24" s="45">
        <f>SUM(W70)</f>
        <v>6.4455113400000004</v>
      </c>
      <c r="X24" s="45">
        <v>0</v>
      </c>
      <c r="Y24" s="45">
        <f>SUM(Y70)</f>
        <v>6.3870054999999999</v>
      </c>
      <c r="Z24" s="45">
        <v>0</v>
      </c>
      <c r="AA24" s="45">
        <v>0</v>
      </c>
      <c r="AB24" s="45">
        <f>SUM(AB70)</f>
        <v>6.3870054999999999</v>
      </c>
      <c r="AC24" s="45">
        <v>0</v>
      </c>
      <c r="AD24" s="45">
        <f>SUM(AD70)</f>
        <v>5.8505840000000475E-2</v>
      </c>
      <c r="AE24" s="45">
        <f t="shared" si="6"/>
        <v>-5.8505840000000475E-2</v>
      </c>
      <c r="AF24" s="46">
        <f t="shared" si="2"/>
        <v>-0.90769896931095118</v>
      </c>
      <c r="AG24" s="47">
        <f t="shared" si="7"/>
        <v>0</v>
      </c>
      <c r="AH24" s="48" t="str">
        <f t="shared" si="8"/>
        <v>нд</v>
      </c>
      <c r="AI24" s="47">
        <f t="shared" si="9"/>
        <v>0</v>
      </c>
      <c r="AJ24" s="48" t="str">
        <f t="shared" si="10"/>
        <v>нд</v>
      </c>
      <c r="AK24" s="47">
        <f t="shared" si="11"/>
        <v>-5.8505840000000475E-2</v>
      </c>
      <c r="AL24" s="46">
        <f t="shared" si="12"/>
        <v>-0.90769896931095118</v>
      </c>
      <c r="AM24" s="47">
        <f t="shared" si="13"/>
        <v>0</v>
      </c>
      <c r="AN24" s="46" t="str">
        <f t="shared" si="14"/>
        <v>нд</v>
      </c>
      <c r="AO24" s="43" t="str">
        <f>[1]F0312_1037000158513_02_69_0!W24</f>
        <v>нд</v>
      </c>
      <c r="AP24" s="49" t="e">
        <f t="shared" ref="AP24:AY24" si="19">SUM(AP66)</f>
        <v>#DIV/0!</v>
      </c>
      <c r="AQ24" s="49">
        <f t="shared" si="19"/>
        <v>0</v>
      </c>
      <c r="AR24" s="49">
        <f t="shared" si="19"/>
        <v>0</v>
      </c>
      <c r="AS24" s="49">
        <f t="shared" si="19"/>
        <v>54.454842666238996</v>
      </c>
      <c r="AT24" s="49">
        <f t="shared" si="19"/>
        <v>0</v>
      </c>
      <c r="AU24" s="49">
        <f t="shared" si="19"/>
        <v>16.2329828204</v>
      </c>
      <c r="AV24" s="49">
        <f t="shared" si="19"/>
        <v>0</v>
      </c>
      <c r="AW24" s="49">
        <f t="shared" si="19"/>
        <v>0</v>
      </c>
      <c r="AX24" s="43">
        <f t="shared" si="19"/>
        <v>16.2329828204</v>
      </c>
      <c r="AY24" s="49">
        <f t="shared" si="19"/>
        <v>0</v>
      </c>
      <c r="AZ24" s="50" t="e">
        <f>SUM(#REF!,#REF!,#REF!,AP24,#REF!)</f>
        <v>#REF!</v>
      </c>
      <c r="BA24" s="50" t="e">
        <f>SUM(#REF!,#REF!,#REF!,AU24,#REF!)</f>
        <v>#REF!</v>
      </c>
    </row>
    <row r="25" spans="1:55" ht="47.25" x14ac:dyDescent="0.25">
      <c r="A25" s="39" t="s">
        <v>60</v>
      </c>
      <c r="B25" s="40" t="s">
        <v>61</v>
      </c>
      <c r="C25" s="41" t="s">
        <v>53</v>
      </c>
      <c r="D25" s="41" t="str">
        <f t="shared" si="0"/>
        <v>Г</v>
      </c>
      <c r="E25" s="41" t="s">
        <v>53</v>
      </c>
      <c r="F25" s="42"/>
      <c r="G25" s="42"/>
      <c r="H25" s="42"/>
      <c r="I25" s="42"/>
      <c r="J25" s="42"/>
      <c r="K25" s="42"/>
      <c r="L25" s="42"/>
      <c r="M25" s="42"/>
      <c r="N25" s="42"/>
      <c r="O25" s="43">
        <f>SUM(O86)</f>
        <v>23.85</v>
      </c>
      <c r="P25" s="45">
        <f>SUM(P74)</f>
        <v>285.66949239000002</v>
      </c>
      <c r="Q25" s="45">
        <f>SUM(Q74)</f>
        <v>108.25099999999999</v>
      </c>
      <c r="R25" s="45">
        <f>SUM(R74)</f>
        <v>0</v>
      </c>
      <c r="S25" s="45">
        <f>SUM(S74)</f>
        <v>285.66949239000002</v>
      </c>
      <c r="T25" s="45">
        <f>SUM(T74)</f>
        <v>61.809463300760001</v>
      </c>
      <c r="U25" s="45">
        <v>0</v>
      </c>
      <c r="V25" s="45">
        <v>0</v>
      </c>
      <c r="W25" s="45">
        <f>SUM(W74)</f>
        <v>61.809463300760001</v>
      </c>
      <c r="X25" s="45">
        <v>0</v>
      </c>
      <c r="Y25" s="45">
        <f>SUM(Y74)</f>
        <v>54.607584038000006</v>
      </c>
      <c r="Z25" s="45">
        <v>0</v>
      </c>
      <c r="AA25" s="45">
        <v>0</v>
      </c>
      <c r="AB25" s="45">
        <f>SUM(AB74)</f>
        <v>54.607584038000006</v>
      </c>
      <c r="AC25" s="45">
        <v>0</v>
      </c>
      <c r="AD25" s="45">
        <f>SUM(AD74)</f>
        <v>231.06190835199999</v>
      </c>
      <c r="AE25" s="45">
        <f t="shared" si="6"/>
        <v>-7.201879262759995</v>
      </c>
      <c r="AF25" s="46">
        <f t="shared" si="2"/>
        <v>-11.651742108997478</v>
      </c>
      <c r="AG25" s="47">
        <f t="shared" si="7"/>
        <v>0</v>
      </c>
      <c r="AH25" s="48" t="str">
        <f t="shared" si="8"/>
        <v>нд</v>
      </c>
      <c r="AI25" s="47">
        <f t="shared" si="9"/>
        <v>0</v>
      </c>
      <c r="AJ25" s="48" t="str">
        <f t="shared" si="10"/>
        <v>нд</v>
      </c>
      <c r="AK25" s="47">
        <f t="shared" si="11"/>
        <v>-7.201879262759995</v>
      </c>
      <c r="AL25" s="46">
        <f t="shared" si="12"/>
        <v>-11.651742108997478</v>
      </c>
      <c r="AM25" s="47">
        <f t="shared" si="13"/>
        <v>0</v>
      </c>
      <c r="AN25" s="46" t="str">
        <f t="shared" si="14"/>
        <v>нд</v>
      </c>
      <c r="AO25" s="43" t="str">
        <f>[1]F0312_1037000158513_02_69_0!W25</f>
        <v>нд</v>
      </c>
      <c r="AP25" s="49">
        <f t="shared" ref="AP25:AY25" si="20">SUM(AP86)</f>
        <v>0</v>
      </c>
      <c r="AQ25" s="49">
        <f t="shared" si="20"/>
        <v>0</v>
      </c>
      <c r="AR25" s="49">
        <f t="shared" si="20"/>
        <v>0</v>
      </c>
      <c r="AS25" s="49">
        <f t="shared" si="20"/>
        <v>23.847903585001994</v>
      </c>
      <c r="AT25" s="49">
        <f t="shared" si="20"/>
        <v>0</v>
      </c>
      <c r="AU25" s="49">
        <f t="shared" si="20"/>
        <v>1.5778462968</v>
      </c>
      <c r="AV25" s="49">
        <f t="shared" si="20"/>
        <v>0</v>
      </c>
      <c r="AW25" s="49">
        <f t="shared" si="20"/>
        <v>0</v>
      </c>
      <c r="AX25" s="43">
        <f t="shared" si="20"/>
        <v>1.5778462968</v>
      </c>
      <c r="AY25" s="49">
        <f t="shared" si="20"/>
        <v>0</v>
      </c>
      <c r="AZ25" s="50" t="e">
        <f>SUM(#REF!,#REF!,#REF!,AP25,#REF!)</f>
        <v>#REF!</v>
      </c>
      <c r="BA25" s="50" t="e">
        <f>SUM(#REF!,#REF!,#REF!,AU25,#REF!)</f>
        <v>#REF!</v>
      </c>
    </row>
    <row r="26" spans="1:55" ht="47.25" x14ac:dyDescent="0.25">
      <c r="A26" s="39" t="s">
        <v>62</v>
      </c>
      <c r="B26" s="40" t="s">
        <v>63</v>
      </c>
      <c r="C26" s="41" t="s">
        <v>53</v>
      </c>
      <c r="D26" s="41" t="str">
        <f t="shared" si="0"/>
        <v>Г</v>
      </c>
      <c r="E26" s="41" t="s">
        <v>53</v>
      </c>
      <c r="F26" s="42"/>
      <c r="G26" s="42"/>
      <c r="H26" s="42"/>
      <c r="I26" s="42"/>
      <c r="J26" s="42"/>
      <c r="K26" s="42"/>
      <c r="L26" s="42"/>
      <c r="M26" s="42"/>
      <c r="N26" s="42"/>
      <c r="O26" s="43">
        <f>SUM(O89)</f>
        <v>46.919199660000004</v>
      </c>
      <c r="P26" s="45">
        <f t="shared" ref="P26:T27" si="21">SUM(P79)</f>
        <v>0</v>
      </c>
      <c r="Q26" s="45">
        <f t="shared" si="21"/>
        <v>0</v>
      </c>
      <c r="R26" s="45">
        <f t="shared" si="21"/>
        <v>0</v>
      </c>
      <c r="S26" s="45">
        <f t="shared" si="21"/>
        <v>0</v>
      </c>
      <c r="T26" s="45">
        <f t="shared" si="21"/>
        <v>0</v>
      </c>
      <c r="U26" s="45">
        <v>0</v>
      </c>
      <c r="V26" s="45">
        <v>0</v>
      </c>
      <c r="W26" s="45">
        <f>SUM(W79)</f>
        <v>0</v>
      </c>
      <c r="X26" s="45">
        <v>0</v>
      </c>
      <c r="Y26" s="45">
        <f>SUM(Y79)</f>
        <v>0</v>
      </c>
      <c r="Z26" s="45">
        <v>0</v>
      </c>
      <c r="AA26" s="45">
        <v>0</v>
      </c>
      <c r="AB26" s="45">
        <f>SUM(AB79)</f>
        <v>0</v>
      </c>
      <c r="AC26" s="45">
        <v>0</v>
      </c>
      <c r="AD26" s="45">
        <f>SUM(AD79)</f>
        <v>0</v>
      </c>
      <c r="AE26" s="45">
        <f t="shared" si="6"/>
        <v>0</v>
      </c>
      <c r="AF26" s="46" t="str">
        <f t="shared" si="2"/>
        <v/>
      </c>
      <c r="AG26" s="47">
        <f t="shared" si="7"/>
        <v>0</v>
      </c>
      <c r="AH26" s="48" t="str">
        <f t="shared" si="8"/>
        <v>нд</v>
      </c>
      <c r="AI26" s="47">
        <f t="shared" si="9"/>
        <v>0</v>
      </c>
      <c r="AJ26" s="48" t="str">
        <f t="shared" si="10"/>
        <v>нд</v>
      </c>
      <c r="AK26" s="47">
        <f t="shared" si="11"/>
        <v>0</v>
      </c>
      <c r="AL26" s="46" t="str">
        <f t="shared" si="12"/>
        <v/>
      </c>
      <c r="AM26" s="47">
        <f t="shared" si="13"/>
        <v>0</v>
      </c>
      <c r="AN26" s="46" t="str">
        <f t="shared" si="14"/>
        <v>нд</v>
      </c>
      <c r="AO26" s="43" t="str">
        <f>[1]F0312_1037000158513_02_69_0!W26</f>
        <v>нд</v>
      </c>
      <c r="AP26" s="49">
        <f t="shared" ref="AP26:AY27" si="22">SUM(AP89)</f>
        <v>0</v>
      </c>
      <c r="AQ26" s="49">
        <f t="shared" si="22"/>
        <v>0</v>
      </c>
      <c r="AR26" s="49">
        <f t="shared" si="22"/>
        <v>0</v>
      </c>
      <c r="AS26" s="49">
        <f t="shared" si="22"/>
        <v>0</v>
      </c>
      <c r="AT26" s="49">
        <f t="shared" si="22"/>
        <v>0</v>
      </c>
      <c r="AU26" s="49">
        <f t="shared" si="22"/>
        <v>0</v>
      </c>
      <c r="AV26" s="49">
        <f t="shared" si="22"/>
        <v>0</v>
      </c>
      <c r="AW26" s="49">
        <f t="shared" si="22"/>
        <v>0</v>
      </c>
      <c r="AX26" s="43">
        <f t="shared" si="22"/>
        <v>0</v>
      </c>
      <c r="AY26" s="49">
        <f t="shared" si="22"/>
        <v>0</v>
      </c>
      <c r="AZ26" s="50" t="e">
        <f>SUM(#REF!,#REF!,#REF!,AP26,#REF!)</f>
        <v>#REF!</v>
      </c>
      <c r="BA26" s="50" t="e">
        <f>SUM(#REF!,#REF!,#REF!,AU26,#REF!)</f>
        <v>#REF!</v>
      </c>
    </row>
    <row r="27" spans="1:55" ht="31.5" x14ac:dyDescent="0.25">
      <c r="A27" s="39" t="s">
        <v>64</v>
      </c>
      <c r="B27" s="40" t="s">
        <v>65</v>
      </c>
      <c r="C27" s="41" t="s">
        <v>53</v>
      </c>
      <c r="D27" s="41" t="str">
        <f t="shared" si="0"/>
        <v>Г</v>
      </c>
      <c r="E27" s="41" t="s">
        <v>53</v>
      </c>
      <c r="F27" s="42"/>
      <c r="G27" s="42"/>
      <c r="H27" s="42"/>
      <c r="I27" s="42"/>
      <c r="J27" s="42"/>
      <c r="K27" s="42"/>
      <c r="L27" s="42"/>
      <c r="M27" s="42"/>
      <c r="N27" s="42"/>
      <c r="O27" s="43" t="e">
        <f>SUM(O90)</f>
        <v>#REF!</v>
      </c>
      <c r="P27" s="45">
        <f>SUM(P80)</f>
        <v>98.539699240000004</v>
      </c>
      <c r="Q27" s="45">
        <f>SUM(Q80)</f>
        <v>0</v>
      </c>
      <c r="R27" s="45">
        <f>SUM(R80)</f>
        <v>0</v>
      </c>
      <c r="S27" s="45">
        <f>SUM(S80)</f>
        <v>98.539699240000004</v>
      </c>
      <c r="T27" s="45">
        <f t="shared" si="21"/>
        <v>42.06527672</v>
      </c>
      <c r="U27" s="45">
        <v>0</v>
      </c>
      <c r="V27" s="45">
        <v>0</v>
      </c>
      <c r="W27" s="45">
        <f>SUM(W80)</f>
        <v>42.06527672</v>
      </c>
      <c r="X27" s="45">
        <v>0</v>
      </c>
      <c r="Y27" s="45">
        <f>SUM(Y80)</f>
        <v>40.775915130000001</v>
      </c>
      <c r="Z27" s="45">
        <v>0</v>
      </c>
      <c r="AA27" s="45">
        <v>0</v>
      </c>
      <c r="AB27" s="45">
        <f>SUM(AB80)</f>
        <v>40.775915130000001</v>
      </c>
      <c r="AC27" s="45">
        <v>0</v>
      </c>
      <c r="AD27" s="45">
        <f>SUM(AD80)</f>
        <v>57.763784109999996</v>
      </c>
      <c r="AE27" s="45">
        <f t="shared" si="6"/>
        <v>-1.2893615899999986</v>
      </c>
      <c r="AF27" s="46">
        <f t="shared" si="2"/>
        <v>-3.0651446764094854</v>
      </c>
      <c r="AG27" s="47">
        <f t="shared" si="7"/>
        <v>0</v>
      </c>
      <c r="AH27" s="48" t="str">
        <f t="shared" si="8"/>
        <v>нд</v>
      </c>
      <c r="AI27" s="47">
        <f t="shared" si="9"/>
        <v>0</v>
      </c>
      <c r="AJ27" s="48" t="str">
        <f t="shared" si="10"/>
        <v>нд</v>
      </c>
      <c r="AK27" s="47">
        <f t="shared" si="11"/>
        <v>-1.2893615899999986</v>
      </c>
      <c r="AL27" s="46">
        <f t="shared" si="12"/>
        <v>-3.0651446764094854</v>
      </c>
      <c r="AM27" s="47">
        <f t="shared" si="13"/>
        <v>0</v>
      </c>
      <c r="AN27" s="46" t="str">
        <f t="shared" si="14"/>
        <v>нд</v>
      </c>
      <c r="AO27" s="43" t="str">
        <f>[1]F0312_1037000158513_02_69_0!W27</f>
        <v>нд</v>
      </c>
      <c r="AP27" s="49">
        <f t="shared" si="22"/>
        <v>0</v>
      </c>
      <c r="AQ27" s="49" t="e">
        <f t="shared" si="22"/>
        <v>#REF!</v>
      </c>
      <c r="AR27" s="49" t="e">
        <f t="shared" si="22"/>
        <v>#REF!</v>
      </c>
      <c r="AS27" s="49" t="e">
        <f t="shared" si="22"/>
        <v>#REF!</v>
      </c>
      <c r="AT27" s="49" t="e">
        <f t="shared" si="22"/>
        <v>#REF!</v>
      </c>
      <c r="AU27" s="49" t="e">
        <f t="shared" si="22"/>
        <v>#REF!</v>
      </c>
      <c r="AV27" s="49" t="e">
        <f t="shared" si="22"/>
        <v>#REF!</v>
      </c>
      <c r="AW27" s="49" t="e">
        <f t="shared" si="22"/>
        <v>#REF!</v>
      </c>
      <c r="AX27" s="43" t="e">
        <f t="shared" si="22"/>
        <v>#REF!</v>
      </c>
      <c r="AY27" s="49" t="e">
        <f t="shared" si="22"/>
        <v>#REF!</v>
      </c>
      <c r="AZ27" s="50" t="e">
        <f>SUM(#REF!,#REF!,#REF!,AP27,#REF!)</f>
        <v>#REF!</v>
      </c>
      <c r="BA27" s="50" t="e">
        <f>SUM(#REF!,#REF!,#REF!,AU27,#REF!)</f>
        <v>#REF!</v>
      </c>
    </row>
    <row r="28" spans="1:55" ht="31.5" x14ac:dyDescent="0.25">
      <c r="A28" s="39" t="s">
        <v>66</v>
      </c>
      <c r="B28" s="40" t="s">
        <v>67</v>
      </c>
      <c r="C28" s="41" t="s">
        <v>53</v>
      </c>
      <c r="D28" s="41" t="str">
        <f t="shared" si="0"/>
        <v>Г</v>
      </c>
      <c r="E28" s="41" t="s">
        <v>53</v>
      </c>
      <c r="F28" s="42"/>
      <c r="G28" s="42"/>
      <c r="H28" s="42"/>
      <c r="I28" s="42"/>
      <c r="J28" s="42"/>
      <c r="K28" s="42"/>
      <c r="L28" s="42"/>
      <c r="M28" s="42"/>
      <c r="N28" s="42"/>
      <c r="O28" s="43">
        <f t="shared" ref="O28:T28" si="23">SUM(O29,O33,O36,O43)</f>
        <v>0</v>
      </c>
      <c r="P28" s="45">
        <f t="shared" si="23"/>
        <v>0</v>
      </c>
      <c r="Q28" s="45">
        <f t="shared" si="23"/>
        <v>0</v>
      </c>
      <c r="R28" s="45">
        <f t="shared" si="23"/>
        <v>0</v>
      </c>
      <c r="S28" s="45">
        <f t="shared" si="23"/>
        <v>0</v>
      </c>
      <c r="T28" s="45">
        <f t="shared" si="23"/>
        <v>0</v>
      </c>
      <c r="U28" s="45">
        <v>0</v>
      </c>
      <c r="V28" s="45">
        <v>0</v>
      </c>
      <c r="W28" s="45">
        <f>SUM(W29,W33,W36,W43)</f>
        <v>0</v>
      </c>
      <c r="X28" s="45">
        <v>0</v>
      </c>
      <c r="Y28" s="45">
        <f>SUM(Y29,Y33,Y36,Y43)</f>
        <v>0</v>
      </c>
      <c r="Z28" s="45">
        <v>0</v>
      </c>
      <c r="AA28" s="45">
        <v>0</v>
      </c>
      <c r="AB28" s="45">
        <f>SUM(AB29,AB33,AB36,AB43)</f>
        <v>0</v>
      </c>
      <c r="AC28" s="45">
        <v>0</v>
      </c>
      <c r="AD28" s="45">
        <f>SUM(AD29,AD33,AD36,AD43)</f>
        <v>0</v>
      </c>
      <c r="AE28" s="45">
        <f t="shared" si="6"/>
        <v>0</v>
      </c>
      <c r="AF28" s="46" t="str">
        <f t="shared" si="2"/>
        <v/>
      </c>
      <c r="AG28" s="47">
        <f t="shared" si="7"/>
        <v>0</v>
      </c>
      <c r="AH28" s="48" t="str">
        <f t="shared" si="8"/>
        <v>нд</v>
      </c>
      <c r="AI28" s="47">
        <f t="shared" si="9"/>
        <v>0</v>
      </c>
      <c r="AJ28" s="48" t="str">
        <f t="shared" si="10"/>
        <v>нд</v>
      </c>
      <c r="AK28" s="47">
        <f t="shared" si="11"/>
        <v>0</v>
      </c>
      <c r="AL28" s="46" t="str">
        <f t="shared" si="12"/>
        <v/>
      </c>
      <c r="AM28" s="47">
        <f t="shared" si="13"/>
        <v>0</v>
      </c>
      <c r="AN28" s="46" t="str">
        <f t="shared" si="14"/>
        <v>нд</v>
      </c>
      <c r="AO28" s="43" t="str">
        <f>[1]F0312_1037000158513_02_69_0!W28</f>
        <v>нд</v>
      </c>
      <c r="AP28" s="49">
        <f t="shared" ref="AP28:AV28" si="24">SUM(AP29,AP33,AP36,AP43)</f>
        <v>0</v>
      </c>
      <c r="AQ28" s="49">
        <f t="shared" si="24"/>
        <v>0</v>
      </c>
      <c r="AR28" s="49">
        <f t="shared" si="24"/>
        <v>0</v>
      </c>
      <c r="AS28" s="49">
        <f t="shared" si="24"/>
        <v>0</v>
      </c>
      <c r="AT28" s="49">
        <f t="shared" si="24"/>
        <v>0</v>
      </c>
      <c r="AU28" s="49">
        <f t="shared" si="24"/>
        <v>0</v>
      </c>
      <c r="AV28" s="49">
        <f t="shared" si="24"/>
        <v>0</v>
      </c>
      <c r="AW28" s="49">
        <f>SUM(AW29,AW33,AW36,AW43)</f>
        <v>0</v>
      </c>
      <c r="AX28" s="43">
        <f>SUM(AX29,AX33,AX36,AX43)</f>
        <v>0</v>
      </c>
      <c r="AY28" s="49">
        <f>SUM(AY29,AY33,AY36,AY43)</f>
        <v>0</v>
      </c>
      <c r="AZ28" s="50" t="e">
        <f>SUM(#REF!,#REF!,#REF!,AP28,#REF!)</f>
        <v>#REF!</v>
      </c>
      <c r="BA28" s="50" t="e">
        <f>SUM(#REF!,#REF!,#REF!,AU28,#REF!)</f>
        <v>#REF!</v>
      </c>
    </row>
    <row r="29" spans="1:55" ht="47.25" x14ac:dyDescent="0.25">
      <c r="A29" s="39" t="s">
        <v>68</v>
      </c>
      <c r="B29" s="40" t="s">
        <v>69</v>
      </c>
      <c r="C29" s="41" t="s">
        <v>53</v>
      </c>
      <c r="D29" s="41" t="str">
        <f t="shared" si="0"/>
        <v>Г</v>
      </c>
      <c r="E29" s="41" t="s">
        <v>53</v>
      </c>
      <c r="F29" s="42"/>
      <c r="G29" s="42"/>
      <c r="H29" s="42"/>
      <c r="I29" s="42"/>
      <c r="J29" s="42"/>
      <c r="K29" s="42"/>
      <c r="L29" s="42"/>
      <c r="M29" s="42"/>
      <c r="N29" s="42"/>
      <c r="O29" s="43">
        <f t="shared" ref="O29:T29" si="25">SUM(O30:O32)</f>
        <v>0</v>
      </c>
      <c r="P29" s="45">
        <f t="shared" si="25"/>
        <v>0</v>
      </c>
      <c r="Q29" s="45">
        <f t="shared" si="25"/>
        <v>0</v>
      </c>
      <c r="R29" s="45">
        <f t="shared" si="25"/>
        <v>0</v>
      </c>
      <c r="S29" s="45">
        <f t="shared" si="25"/>
        <v>0</v>
      </c>
      <c r="T29" s="45">
        <f t="shared" si="25"/>
        <v>0</v>
      </c>
      <c r="U29" s="45">
        <v>0</v>
      </c>
      <c r="V29" s="45">
        <v>0</v>
      </c>
      <c r="W29" s="45">
        <f>SUM(W30:W32)</f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f>SUM(AD30:AD32)</f>
        <v>0</v>
      </c>
      <c r="AE29" s="45">
        <f t="shared" si="6"/>
        <v>0</v>
      </c>
      <c r="AF29" s="46" t="str">
        <f t="shared" si="2"/>
        <v/>
      </c>
      <c r="AG29" s="47">
        <f t="shared" si="7"/>
        <v>0</v>
      </c>
      <c r="AH29" s="48" t="str">
        <f t="shared" si="8"/>
        <v>нд</v>
      </c>
      <c r="AI29" s="47">
        <f t="shared" si="9"/>
        <v>0</v>
      </c>
      <c r="AJ29" s="48" t="str">
        <f t="shared" si="10"/>
        <v>нд</v>
      </c>
      <c r="AK29" s="47">
        <f t="shared" si="11"/>
        <v>0</v>
      </c>
      <c r="AL29" s="46" t="str">
        <f t="shared" si="12"/>
        <v/>
      </c>
      <c r="AM29" s="47">
        <f t="shared" si="13"/>
        <v>0</v>
      </c>
      <c r="AN29" s="46" t="str">
        <f t="shared" si="14"/>
        <v>нд</v>
      </c>
      <c r="AO29" s="43" t="str">
        <f>[1]F0312_1037000158513_02_69_0!W29</f>
        <v>нд</v>
      </c>
      <c r="AP29" s="49">
        <f t="shared" ref="AP29:AV29" si="26">SUM(AP30:AP32)</f>
        <v>0</v>
      </c>
      <c r="AQ29" s="49">
        <f t="shared" si="26"/>
        <v>0</v>
      </c>
      <c r="AR29" s="49">
        <f t="shared" si="26"/>
        <v>0</v>
      </c>
      <c r="AS29" s="49">
        <f t="shared" si="26"/>
        <v>0</v>
      </c>
      <c r="AT29" s="49">
        <f t="shared" si="26"/>
        <v>0</v>
      </c>
      <c r="AU29" s="49">
        <f t="shared" si="26"/>
        <v>0</v>
      </c>
      <c r="AV29" s="49">
        <f t="shared" si="26"/>
        <v>0</v>
      </c>
      <c r="AW29" s="49">
        <f>SUM(AW30:AW32)</f>
        <v>0</v>
      </c>
      <c r="AX29" s="43">
        <f>SUM(AX30:AX32)</f>
        <v>0</v>
      </c>
      <c r="AY29" s="49">
        <f>SUM(AY30:AY32)</f>
        <v>0</v>
      </c>
      <c r="AZ29" s="50" t="e">
        <f>SUM(#REF!,#REF!,#REF!,AP29,#REF!)</f>
        <v>#REF!</v>
      </c>
      <c r="BA29" s="50" t="e">
        <f>SUM(#REF!,#REF!,#REF!,AU29,#REF!)</f>
        <v>#REF!</v>
      </c>
    </row>
    <row r="30" spans="1:55" ht="78.75" x14ac:dyDescent="0.25">
      <c r="A30" s="39" t="s">
        <v>70</v>
      </c>
      <c r="B30" s="40" t="s">
        <v>71</v>
      </c>
      <c r="C30" s="41" t="s">
        <v>53</v>
      </c>
      <c r="D30" s="41" t="str">
        <f t="shared" si="0"/>
        <v>Г</v>
      </c>
      <c r="E30" s="41" t="s">
        <v>53</v>
      </c>
      <c r="F30" s="42"/>
      <c r="G30" s="42"/>
      <c r="H30" s="42"/>
      <c r="I30" s="42"/>
      <c r="J30" s="42"/>
      <c r="K30" s="42"/>
      <c r="L30" s="42"/>
      <c r="M30" s="42"/>
      <c r="N30" s="42"/>
      <c r="O30" s="43">
        <f>SUM(P30:T30)</f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f t="shared" si="6"/>
        <v>0</v>
      </c>
      <c r="AF30" s="46" t="str">
        <f t="shared" si="2"/>
        <v/>
      </c>
      <c r="AG30" s="47">
        <f t="shared" si="7"/>
        <v>0</v>
      </c>
      <c r="AH30" s="48" t="str">
        <f t="shared" si="8"/>
        <v>нд</v>
      </c>
      <c r="AI30" s="47">
        <f t="shared" si="9"/>
        <v>0</v>
      </c>
      <c r="AJ30" s="48" t="str">
        <f t="shared" si="10"/>
        <v>нд</v>
      </c>
      <c r="AK30" s="47">
        <f t="shared" si="11"/>
        <v>0</v>
      </c>
      <c r="AL30" s="46" t="str">
        <f t="shared" si="12"/>
        <v/>
      </c>
      <c r="AM30" s="47">
        <f t="shared" si="13"/>
        <v>0</v>
      </c>
      <c r="AN30" s="46" t="str">
        <f t="shared" si="14"/>
        <v>нд</v>
      </c>
      <c r="AO30" s="43" t="str">
        <f>[1]F0312_1037000158513_02_69_0!W30</f>
        <v>нд</v>
      </c>
      <c r="AP30" s="49">
        <f t="shared" ref="AP30:AP45" si="27">SUM(AQ30:AT30)</f>
        <v>0</v>
      </c>
      <c r="AQ30" s="49">
        <v>0</v>
      </c>
      <c r="AR30" s="49">
        <v>0</v>
      </c>
      <c r="AS30" s="49">
        <v>0</v>
      </c>
      <c r="AT30" s="49">
        <v>0</v>
      </c>
      <c r="AU30" s="49">
        <f t="shared" ref="AU30:AU45" si="28">SUM(AV30:AY30)</f>
        <v>0</v>
      </c>
      <c r="AV30" s="49">
        <v>0</v>
      </c>
      <c r="AW30" s="49">
        <v>0</v>
      </c>
      <c r="AX30" s="43">
        <v>0</v>
      </c>
      <c r="AY30" s="49">
        <v>0</v>
      </c>
      <c r="AZ30" s="50" t="e">
        <f>SUM(#REF!,#REF!,#REF!,AP30,#REF!)</f>
        <v>#REF!</v>
      </c>
      <c r="BA30" s="50" t="e">
        <f>SUM(#REF!,#REF!,#REF!,AU30,#REF!)</f>
        <v>#REF!</v>
      </c>
    </row>
    <row r="31" spans="1:55" ht="78.75" x14ac:dyDescent="0.25">
      <c r="A31" s="39" t="s">
        <v>72</v>
      </c>
      <c r="B31" s="40" t="s">
        <v>73</v>
      </c>
      <c r="C31" s="41" t="s">
        <v>53</v>
      </c>
      <c r="D31" s="41" t="str">
        <f t="shared" si="0"/>
        <v>Г</v>
      </c>
      <c r="E31" s="41" t="s">
        <v>53</v>
      </c>
      <c r="F31" s="42"/>
      <c r="G31" s="42"/>
      <c r="H31" s="42"/>
      <c r="I31" s="42"/>
      <c r="J31" s="42"/>
      <c r="K31" s="42"/>
      <c r="L31" s="42"/>
      <c r="M31" s="42"/>
      <c r="N31" s="42"/>
      <c r="O31" s="43">
        <f>SUM(P31:T31)</f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f t="shared" si="6"/>
        <v>0</v>
      </c>
      <c r="AF31" s="46" t="str">
        <f t="shared" si="2"/>
        <v/>
      </c>
      <c r="AG31" s="47">
        <f t="shared" si="7"/>
        <v>0</v>
      </c>
      <c r="AH31" s="48" t="str">
        <f t="shared" si="8"/>
        <v>нд</v>
      </c>
      <c r="AI31" s="47">
        <f t="shared" si="9"/>
        <v>0</v>
      </c>
      <c r="AJ31" s="48" t="str">
        <f t="shared" si="10"/>
        <v>нд</v>
      </c>
      <c r="AK31" s="47">
        <f t="shared" si="11"/>
        <v>0</v>
      </c>
      <c r="AL31" s="46" t="str">
        <f t="shared" si="12"/>
        <v/>
      </c>
      <c r="AM31" s="47">
        <f t="shared" si="13"/>
        <v>0</v>
      </c>
      <c r="AN31" s="46" t="str">
        <f t="shared" si="14"/>
        <v>нд</v>
      </c>
      <c r="AO31" s="43" t="str">
        <f>[1]F0312_1037000158513_02_69_0!W31</f>
        <v>нд</v>
      </c>
      <c r="AP31" s="49">
        <f t="shared" si="27"/>
        <v>0</v>
      </c>
      <c r="AQ31" s="49">
        <v>0</v>
      </c>
      <c r="AR31" s="49">
        <v>0</v>
      </c>
      <c r="AS31" s="49">
        <v>0</v>
      </c>
      <c r="AT31" s="49">
        <v>0</v>
      </c>
      <c r="AU31" s="49">
        <f t="shared" si="28"/>
        <v>0</v>
      </c>
      <c r="AV31" s="49">
        <v>0</v>
      </c>
      <c r="AW31" s="49">
        <v>0</v>
      </c>
      <c r="AX31" s="43">
        <v>0</v>
      </c>
      <c r="AY31" s="49">
        <v>0</v>
      </c>
      <c r="AZ31" s="50" t="e">
        <f>SUM(#REF!,#REF!,#REF!,AP31,#REF!)</f>
        <v>#REF!</v>
      </c>
      <c r="BA31" s="50" t="e">
        <f>SUM(#REF!,#REF!,#REF!,AU31,#REF!)</f>
        <v>#REF!</v>
      </c>
    </row>
    <row r="32" spans="1:55" ht="63" x14ac:dyDescent="0.25">
      <c r="A32" s="39" t="s">
        <v>74</v>
      </c>
      <c r="B32" s="40" t="s">
        <v>75</v>
      </c>
      <c r="C32" s="41" t="s">
        <v>53</v>
      </c>
      <c r="D32" s="41" t="str">
        <f t="shared" si="0"/>
        <v>Г</v>
      </c>
      <c r="E32" s="41" t="s">
        <v>53</v>
      </c>
      <c r="F32" s="42"/>
      <c r="G32" s="42"/>
      <c r="H32" s="42"/>
      <c r="I32" s="42"/>
      <c r="J32" s="42"/>
      <c r="K32" s="42"/>
      <c r="L32" s="42"/>
      <c r="M32" s="42"/>
      <c r="N32" s="42"/>
      <c r="O32" s="43">
        <f>SUM(P32:T32)</f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f t="shared" si="6"/>
        <v>0</v>
      </c>
      <c r="AF32" s="46" t="str">
        <f t="shared" si="2"/>
        <v/>
      </c>
      <c r="AG32" s="47">
        <f t="shared" si="7"/>
        <v>0</v>
      </c>
      <c r="AH32" s="48" t="str">
        <f t="shared" si="8"/>
        <v>нд</v>
      </c>
      <c r="AI32" s="47">
        <f t="shared" si="9"/>
        <v>0</v>
      </c>
      <c r="AJ32" s="48" t="str">
        <f t="shared" si="10"/>
        <v>нд</v>
      </c>
      <c r="AK32" s="47">
        <f t="shared" si="11"/>
        <v>0</v>
      </c>
      <c r="AL32" s="46" t="str">
        <f t="shared" si="12"/>
        <v/>
      </c>
      <c r="AM32" s="47">
        <f t="shared" si="13"/>
        <v>0</v>
      </c>
      <c r="AN32" s="46" t="str">
        <f t="shared" si="14"/>
        <v>нд</v>
      </c>
      <c r="AO32" s="43" t="str">
        <f>[1]F0312_1037000158513_02_69_0!W32</f>
        <v>нд</v>
      </c>
      <c r="AP32" s="49">
        <f t="shared" si="27"/>
        <v>0</v>
      </c>
      <c r="AQ32" s="49">
        <v>0</v>
      </c>
      <c r="AR32" s="49">
        <v>0</v>
      </c>
      <c r="AS32" s="49">
        <v>0</v>
      </c>
      <c r="AT32" s="49">
        <v>0</v>
      </c>
      <c r="AU32" s="49">
        <f t="shared" si="28"/>
        <v>0</v>
      </c>
      <c r="AV32" s="49">
        <v>0</v>
      </c>
      <c r="AW32" s="49">
        <v>0</v>
      </c>
      <c r="AX32" s="43">
        <v>0</v>
      </c>
      <c r="AY32" s="49">
        <v>0</v>
      </c>
      <c r="AZ32" s="50" t="e">
        <f>SUM(#REF!,#REF!,#REF!,AP32,#REF!)</f>
        <v>#REF!</v>
      </c>
      <c r="BA32" s="50" t="e">
        <f>SUM(#REF!,#REF!,#REF!,AU32,#REF!)</f>
        <v>#REF!</v>
      </c>
    </row>
    <row r="33" spans="1:53" ht="47.25" x14ac:dyDescent="0.25">
      <c r="A33" s="39" t="s">
        <v>76</v>
      </c>
      <c r="B33" s="40" t="s">
        <v>77</v>
      </c>
      <c r="C33" s="41" t="s">
        <v>53</v>
      </c>
      <c r="D33" s="41" t="str">
        <f t="shared" si="0"/>
        <v>Г</v>
      </c>
      <c r="E33" s="41" t="s">
        <v>53</v>
      </c>
      <c r="F33" s="42"/>
      <c r="G33" s="42"/>
      <c r="H33" s="42"/>
      <c r="I33" s="42"/>
      <c r="J33" s="42"/>
      <c r="K33" s="42"/>
      <c r="L33" s="42"/>
      <c r="M33" s="42"/>
      <c r="N33" s="42"/>
      <c r="O33" s="43">
        <f t="shared" ref="O33:T33" si="29">SUM(O34:O35)</f>
        <v>0</v>
      </c>
      <c r="P33" s="45">
        <f t="shared" si="29"/>
        <v>0</v>
      </c>
      <c r="Q33" s="45">
        <f t="shared" si="29"/>
        <v>0</v>
      </c>
      <c r="R33" s="45">
        <f t="shared" si="29"/>
        <v>0</v>
      </c>
      <c r="S33" s="45">
        <f t="shared" si="29"/>
        <v>0</v>
      </c>
      <c r="T33" s="45">
        <f t="shared" si="29"/>
        <v>0</v>
      </c>
      <c r="U33" s="45">
        <v>0</v>
      </c>
      <c r="V33" s="45">
        <v>0</v>
      </c>
      <c r="W33" s="45">
        <f>SUM(W34:W35)</f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f>SUM(AD34:AD35)</f>
        <v>0</v>
      </c>
      <c r="AE33" s="45">
        <f t="shared" si="6"/>
        <v>0</v>
      </c>
      <c r="AF33" s="46" t="str">
        <f t="shared" si="2"/>
        <v/>
      </c>
      <c r="AG33" s="47">
        <f t="shared" si="7"/>
        <v>0</v>
      </c>
      <c r="AH33" s="48" t="str">
        <f t="shared" si="8"/>
        <v>нд</v>
      </c>
      <c r="AI33" s="47">
        <f t="shared" si="9"/>
        <v>0</v>
      </c>
      <c r="AJ33" s="48" t="str">
        <f t="shared" si="10"/>
        <v>нд</v>
      </c>
      <c r="AK33" s="47">
        <f t="shared" si="11"/>
        <v>0</v>
      </c>
      <c r="AL33" s="46" t="str">
        <f t="shared" si="12"/>
        <v/>
      </c>
      <c r="AM33" s="47">
        <f t="shared" si="13"/>
        <v>0</v>
      </c>
      <c r="AN33" s="46" t="str">
        <f t="shared" si="14"/>
        <v>нд</v>
      </c>
      <c r="AO33" s="43" t="str">
        <f>[1]F0312_1037000158513_02_69_0!W33</f>
        <v>нд</v>
      </c>
      <c r="AP33" s="49">
        <f t="shared" ref="AP33:AV33" si="30">SUM(AP34:AP35)</f>
        <v>0</v>
      </c>
      <c r="AQ33" s="49">
        <f t="shared" si="30"/>
        <v>0</v>
      </c>
      <c r="AR33" s="49">
        <f t="shared" si="30"/>
        <v>0</v>
      </c>
      <c r="AS33" s="49">
        <f t="shared" si="30"/>
        <v>0</v>
      </c>
      <c r="AT33" s="49">
        <f t="shared" si="30"/>
        <v>0</v>
      </c>
      <c r="AU33" s="49">
        <f t="shared" si="30"/>
        <v>0</v>
      </c>
      <c r="AV33" s="49">
        <f t="shared" si="30"/>
        <v>0</v>
      </c>
      <c r="AW33" s="49">
        <f>SUM(AW34:AW35)</f>
        <v>0</v>
      </c>
      <c r="AX33" s="43">
        <f>SUM(AX34:AX35)</f>
        <v>0</v>
      </c>
      <c r="AY33" s="49">
        <f>SUM(AY34:AY35)</f>
        <v>0</v>
      </c>
      <c r="AZ33" s="50" t="e">
        <f>SUM(#REF!,#REF!,#REF!,AP33,#REF!)</f>
        <v>#REF!</v>
      </c>
      <c r="BA33" s="50" t="e">
        <f>SUM(#REF!,#REF!,#REF!,AU33,#REF!)</f>
        <v>#REF!</v>
      </c>
    </row>
    <row r="34" spans="1:53" ht="78.75" x14ac:dyDescent="0.25">
      <c r="A34" s="39" t="s">
        <v>78</v>
      </c>
      <c r="B34" s="40" t="s">
        <v>79</v>
      </c>
      <c r="C34" s="41" t="s">
        <v>53</v>
      </c>
      <c r="D34" s="41" t="str">
        <f t="shared" si="0"/>
        <v>Г</v>
      </c>
      <c r="E34" s="41" t="s">
        <v>53</v>
      </c>
      <c r="F34" s="42"/>
      <c r="G34" s="42"/>
      <c r="H34" s="42"/>
      <c r="I34" s="42"/>
      <c r="J34" s="42"/>
      <c r="K34" s="42"/>
      <c r="L34" s="42"/>
      <c r="M34" s="42"/>
      <c r="N34" s="42"/>
      <c r="O34" s="43">
        <f>SUM(P34:T34)</f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f t="shared" si="6"/>
        <v>0</v>
      </c>
      <c r="AF34" s="46" t="str">
        <f t="shared" si="2"/>
        <v/>
      </c>
      <c r="AG34" s="47">
        <f t="shared" si="7"/>
        <v>0</v>
      </c>
      <c r="AH34" s="48" t="str">
        <f t="shared" si="8"/>
        <v>нд</v>
      </c>
      <c r="AI34" s="47">
        <f t="shared" si="9"/>
        <v>0</v>
      </c>
      <c r="AJ34" s="48" t="str">
        <f t="shared" si="10"/>
        <v>нд</v>
      </c>
      <c r="AK34" s="47">
        <f t="shared" si="11"/>
        <v>0</v>
      </c>
      <c r="AL34" s="46" t="str">
        <f t="shared" si="12"/>
        <v/>
      </c>
      <c r="AM34" s="47">
        <f t="shared" si="13"/>
        <v>0</v>
      </c>
      <c r="AN34" s="46" t="str">
        <f t="shared" si="14"/>
        <v>нд</v>
      </c>
      <c r="AO34" s="43" t="str">
        <f>[1]F0312_1037000158513_02_69_0!W34</f>
        <v>нд</v>
      </c>
      <c r="AP34" s="49">
        <f t="shared" si="27"/>
        <v>0</v>
      </c>
      <c r="AQ34" s="49">
        <v>0</v>
      </c>
      <c r="AR34" s="49">
        <v>0</v>
      </c>
      <c r="AS34" s="49">
        <v>0</v>
      </c>
      <c r="AT34" s="49">
        <v>0</v>
      </c>
      <c r="AU34" s="49">
        <f t="shared" si="28"/>
        <v>0</v>
      </c>
      <c r="AV34" s="49">
        <v>0</v>
      </c>
      <c r="AW34" s="49">
        <v>0</v>
      </c>
      <c r="AX34" s="43">
        <v>0</v>
      </c>
      <c r="AY34" s="49">
        <v>0</v>
      </c>
      <c r="AZ34" s="50" t="e">
        <f>SUM(#REF!,#REF!,#REF!,AP34,#REF!)</f>
        <v>#REF!</v>
      </c>
      <c r="BA34" s="50" t="e">
        <f>SUM(#REF!,#REF!,#REF!,AU34,#REF!)</f>
        <v>#REF!</v>
      </c>
    </row>
    <row r="35" spans="1:53" ht="47.25" x14ac:dyDescent="0.25">
      <c r="A35" s="39" t="s">
        <v>80</v>
      </c>
      <c r="B35" s="40" t="s">
        <v>81</v>
      </c>
      <c r="C35" s="41" t="s">
        <v>53</v>
      </c>
      <c r="D35" s="41" t="str">
        <f t="shared" si="0"/>
        <v>Г</v>
      </c>
      <c r="E35" s="41" t="s">
        <v>53</v>
      </c>
      <c r="F35" s="42"/>
      <c r="G35" s="42"/>
      <c r="H35" s="42"/>
      <c r="I35" s="42"/>
      <c r="J35" s="42"/>
      <c r="K35" s="42"/>
      <c r="L35" s="42"/>
      <c r="M35" s="42"/>
      <c r="N35" s="42"/>
      <c r="O35" s="43">
        <f>SUM(P35:T35)</f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5">
        <v>0</v>
      </c>
      <c r="AD35" s="45">
        <v>0</v>
      </c>
      <c r="AE35" s="45">
        <f t="shared" si="6"/>
        <v>0</v>
      </c>
      <c r="AF35" s="46" t="str">
        <f t="shared" si="2"/>
        <v/>
      </c>
      <c r="AG35" s="47">
        <f t="shared" si="7"/>
        <v>0</v>
      </c>
      <c r="AH35" s="48" t="str">
        <f t="shared" si="8"/>
        <v>нд</v>
      </c>
      <c r="AI35" s="47">
        <f t="shared" si="9"/>
        <v>0</v>
      </c>
      <c r="AJ35" s="48" t="str">
        <f t="shared" si="10"/>
        <v>нд</v>
      </c>
      <c r="AK35" s="47">
        <f t="shared" si="11"/>
        <v>0</v>
      </c>
      <c r="AL35" s="46" t="str">
        <f t="shared" si="12"/>
        <v/>
      </c>
      <c r="AM35" s="47">
        <f t="shared" si="13"/>
        <v>0</v>
      </c>
      <c r="AN35" s="46" t="str">
        <f t="shared" si="14"/>
        <v>нд</v>
      </c>
      <c r="AO35" s="43" t="str">
        <f>[1]F0312_1037000158513_02_69_0!W35</f>
        <v>нд</v>
      </c>
      <c r="AP35" s="49">
        <f t="shared" si="27"/>
        <v>0</v>
      </c>
      <c r="AQ35" s="49">
        <v>0</v>
      </c>
      <c r="AR35" s="49">
        <v>0</v>
      </c>
      <c r="AS35" s="49">
        <v>0</v>
      </c>
      <c r="AT35" s="49">
        <v>0</v>
      </c>
      <c r="AU35" s="49">
        <f t="shared" si="28"/>
        <v>0</v>
      </c>
      <c r="AV35" s="49">
        <v>0</v>
      </c>
      <c r="AW35" s="49">
        <v>0</v>
      </c>
      <c r="AX35" s="43">
        <v>0</v>
      </c>
      <c r="AY35" s="49">
        <v>0</v>
      </c>
      <c r="AZ35" s="50" t="e">
        <f>SUM(#REF!,#REF!,#REF!,AP35,#REF!)</f>
        <v>#REF!</v>
      </c>
      <c r="BA35" s="50" t="e">
        <f>SUM(#REF!,#REF!,#REF!,AU35,#REF!)</f>
        <v>#REF!</v>
      </c>
    </row>
    <row r="36" spans="1:53" ht="63" x14ac:dyDescent="0.25">
      <c r="A36" s="39" t="s">
        <v>82</v>
      </c>
      <c r="B36" s="40" t="s">
        <v>83</v>
      </c>
      <c r="C36" s="41" t="s">
        <v>53</v>
      </c>
      <c r="D36" s="41" t="str">
        <f t="shared" si="0"/>
        <v>Г</v>
      </c>
      <c r="E36" s="41" t="s">
        <v>53</v>
      </c>
      <c r="F36" s="42"/>
      <c r="G36" s="42"/>
      <c r="H36" s="42"/>
      <c r="I36" s="42"/>
      <c r="J36" s="42"/>
      <c r="K36" s="42"/>
      <c r="L36" s="42"/>
      <c r="M36" s="42"/>
      <c r="N36" s="42"/>
      <c r="O36" s="43">
        <f t="shared" ref="O36:T36" si="31">SUM(O37:O42)</f>
        <v>0</v>
      </c>
      <c r="P36" s="45">
        <f t="shared" si="31"/>
        <v>0</v>
      </c>
      <c r="Q36" s="45">
        <f t="shared" si="31"/>
        <v>0</v>
      </c>
      <c r="R36" s="45">
        <f t="shared" si="31"/>
        <v>0</v>
      </c>
      <c r="S36" s="45">
        <f t="shared" si="31"/>
        <v>0</v>
      </c>
      <c r="T36" s="45">
        <f t="shared" si="31"/>
        <v>0</v>
      </c>
      <c r="U36" s="45">
        <v>0</v>
      </c>
      <c r="V36" s="45">
        <v>0</v>
      </c>
      <c r="W36" s="45">
        <f>SUM(W37:W42)</f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5">
        <f>SUM(AD37:AD42)</f>
        <v>0</v>
      </c>
      <c r="AE36" s="45">
        <f t="shared" si="6"/>
        <v>0</v>
      </c>
      <c r="AF36" s="46" t="str">
        <f t="shared" si="2"/>
        <v/>
      </c>
      <c r="AG36" s="47">
        <f t="shared" si="7"/>
        <v>0</v>
      </c>
      <c r="AH36" s="48" t="str">
        <f t="shared" si="8"/>
        <v>нд</v>
      </c>
      <c r="AI36" s="47">
        <f t="shared" si="9"/>
        <v>0</v>
      </c>
      <c r="AJ36" s="48" t="str">
        <f t="shared" si="10"/>
        <v>нд</v>
      </c>
      <c r="AK36" s="47">
        <f t="shared" si="11"/>
        <v>0</v>
      </c>
      <c r="AL36" s="46" t="str">
        <f t="shared" si="12"/>
        <v/>
      </c>
      <c r="AM36" s="47">
        <f t="shared" si="13"/>
        <v>0</v>
      </c>
      <c r="AN36" s="46" t="str">
        <f t="shared" si="14"/>
        <v>нд</v>
      </c>
      <c r="AO36" s="43" t="str">
        <f>[1]F0312_1037000158513_02_69_0!W36</f>
        <v>нд</v>
      </c>
      <c r="AP36" s="49">
        <f t="shared" ref="AP36:AV36" si="32">SUM(AP37:AP42)</f>
        <v>0</v>
      </c>
      <c r="AQ36" s="49">
        <f t="shared" si="32"/>
        <v>0</v>
      </c>
      <c r="AR36" s="49">
        <f t="shared" si="32"/>
        <v>0</v>
      </c>
      <c r="AS36" s="49">
        <f t="shared" si="32"/>
        <v>0</v>
      </c>
      <c r="AT36" s="49">
        <f t="shared" si="32"/>
        <v>0</v>
      </c>
      <c r="AU36" s="49">
        <f t="shared" si="32"/>
        <v>0</v>
      </c>
      <c r="AV36" s="49">
        <f t="shared" si="32"/>
        <v>0</v>
      </c>
      <c r="AW36" s="49">
        <f>SUM(AW37:AW42)</f>
        <v>0</v>
      </c>
      <c r="AX36" s="43">
        <f>SUM(AX37:AX42)</f>
        <v>0</v>
      </c>
      <c r="AY36" s="49">
        <f>SUM(AY37:AY42)</f>
        <v>0</v>
      </c>
      <c r="AZ36" s="50" t="e">
        <f>SUM(#REF!,#REF!,#REF!,AP36,#REF!)</f>
        <v>#REF!</v>
      </c>
      <c r="BA36" s="50" t="e">
        <f>SUM(#REF!,#REF!,#REF!,AU36,#REF!)</f>
        <v>#REF!</v>
      </c>
    </row>
    <row r="37" spans="1:53" ht="141.75" x14ac:dyDescent="0.25">
      <c r="A37" s="39" t="s">
        <v>84</v>
      </c>
      <c r="B37" s="40" t="s">
        <v>85</v>
      </c>
      <c r="C37" s="41" t="s">
        <v>53</v>
      </c>
      <c r="D37" s="41" t="str">
        <f t="shared" si="0"/>
        <v>Г</v>
      </c>
      <c r="E37" s="41" t="s">
        <v>53</v>
      </c>
      <c r="F37" s="42"/>
      <c r="G37" s="42"/>
      <c r="H37" s="42"/>
      <c r="I37" s="42"/>
      <c r="J37" s="42"/>
      <c r="K37" s="42"/>
      <c r="L37" s="42"/>
      <c r="M37" s="42"/>
      <c r="N37" s="42"/>
      <c r="O37" s="43">
        <f t="shared" ref="O37:O42" si="33">SUM(P37:T37)</f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5">
        <v>0</v>
      </c>
      <c r="AD37" s="45">
        <v>0</v>
      </c>
      <c r="AE37" s="45">
        <f t="shared" si="6"/>
        <v>0</v>
      </c>
      <c r="AF37" s="46" t="str">
        <f t="shared" si="2"/>
        <v/>
      </c>
      <c r="AG37" s="47">
        <f t="shared" si="7"/>
        <v>0</v>
      </c>
      <c r="AH37" s="48" t="str">
        <f t="shared" si="8"/>
        <v>нд</v>
      </c>
      <c r="AI37" s="47">
        <f t="shared" si="9"/>
        <v>0</v>
      </c>
      <c r="AJ37" s="48" t="str">
        <f t="shared" si="10"/>
        <v>нд</v>
      </c>
      <c r="AK37" s="47">
        <f t="shared" si="11"/>
        <v>0</v>
      </c>
      <c r="AL37" s="46" t="str">
        <f t="shared" si="12"/>
        <v/>
      </c>
      <c r="AM37" s="47">
        <f t="shared" si="13"/>
        <v>0</v>
      </c>
      <c r="AN37" s="46" t="str">
        <f t="shared" si="14"/>
        <v>нд</v>
      </c>
      <c r="AO37" s="43" t="str">
        <f>[1]F0312_1037000158513_02_69_0!W37</f>
        <v>нд</v>
      </c>
      <c r="AP37" s="49">
        <f t="shared" si="27"/>
        <v>0</v>
      </c>
      <c r="AQ37" s="49">
        <v>0</v>
      </c>
      <c r="AR37" s="49">
        <v>0</v>
      </c>
      <c r="AS37" s="49">
        <v>0</v>
      </c>
      <c r="AT37" s="49">
        <v>0</v>
      </c>
      <c r="AU37" s="49">
        <f t="shared" si="28"/>
        <v>0</v>
      </c>
      <c r="AV37" s="49">
        <v>0</v>
      </c>
      <c r="AW37" s="49">
        <v>0</v>
      </c>
      <c r="AX37" s="43">
        <v>0</v>
      </c>
      <c r="AY37" s="49">
        <v>0</v>
      </c>
      <c r="AZ37" s="50" t="e">
        <f>SUM(#REF!,#REF!,#REF!,AP37,#REF!)</f>
        <v>#REF!</v>
      </c>
      <c r="BA37" s="50" t="e">
        <f>SUM(#REF!,#REF!,#REF!,AU37,#REF!)</f>
        <v>#REF!</v>
      </c>
    </row>
    <row r="38" spans="1:53" ht="126" x14ac:dyDescent="0.25">
      <c r="A38" s="39" t="s">
        <v>84</v>
      </c>
      <c r="B38" s="40" t="s">
        <v>86</v>
      </c>
      <c r="C38" s="41" t="s">
        <v>53</v>
      </c>
      <c r="D38" s="41" t="str">
        <f t="shared" si="0"/>
        <v>Г</v>
      </c>
      <c r="E38" s="41" t="s">
        <v>53</v>
      </c>
      <c r="F38" s="42"/>
      <c r="G38" s="42"/>
      <c r="H38" s="42"/>
      <c r="I38" s="42"/>
      <c r="J38" s="42"/>
      <c r="K38" s="42"/>
      <c r="L38" s="42"/>
      <c r="M38" s="42"/>
      <c r="N38" s="42"/>
      <c r="O38" s="43">
        <f t="shared" si="33"/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45">
        <v>0</v>
      </c>
      <c r="AE38" s="45">
        <f t="shared" si="6"/>
        <v>0</v>
      </c>
      <c r="AF38" s="46" t="str">
        <f t="shared" si="2"/>
        <v/>
      </c>
      <c r="AG38" s="47">
        <f t="shared" si="7"/>
        <v>0</v>
      </c>
      <c r="AH38" s="48" t="str">
        <f t="shared" si="8"/>
        <v>нд</v>
      </c>
      <c r="AI38" s="47">
        <f t="shared" si="9"/>
        <v>0</v>
      </c>
      <c r="AJ38" s="48" t="str">
        <f t="shared" si="10"/>
        <v>нд</v>
      </c>
      <c r="AK38" s="47">
        <f t="shared" si="11"/>
        <v>0</v>
      </c>
      <c r="AL38" s="46" t="str">
        <f t="shared" si="12"/>
        <v/>
      </c>
      <c r="AM38" s="47">
        <f t="shared" si="13"/>
        <v>0</v>
      </c>
      <c r="AN38" s="46" t="str">
        <f t="shared" si="14"/>
        <v>нд</v>
      </c>
      <c r="AO38" s="43" t="str">
        <f>[1]F0312_1037000158513_02_69_0!W38</f>
        <v>нд</v>
      </c>
      <c r="AP38" s="49">
        <f t="shared" si="27"/>
        <v>0</v>
      </c>
      <c r="AQ38" s="49">
        <v>0</v>
      </c>
      <c r="AR38" s="49">
        <v>0</v>
      </c>
      <c r="AS38" s="49">
        <v>0</v>
      </c>
      <c r="AT38" s="49">
        <v>0</v>
      </c>
      <c r="AU38" s="49">
        <f t="shared" si="28"/>
        <v>0</v>
      </c>
      <c r="AV38" s="49">
        <v>0</v>
      </c>
      <c r="AW38" s="49">
        <v>0</v>
      </c>
      <c r="AX38" s="43">
        <v>0</v>
      </c>
      <c r="AY38" s="49">
        <v>0</v>
      </c>
      <c r="AZ38" s="50" t="e">
        <f>SUM(#REF!,#REF!,#REF!,AP38,#REF!)</f>
        <v>#REF!</v>
      </c>
      <c r="BA38" s="50" t="e">
        <f>SUM(#REF!,#REF!,#REF!,AU38,#REF!)</f>
        <v>#REF!</v>
      </c>
    </row>
    <row r="39" spans="1:53" ht="126" x14ac:dyDescent="0.25">
      <c r="A39" s="39" t="s">
        <v>84</v>
      </c>
      <c r="B39" s="40" t="s">
        <v>87</v>
      </c>
      <c r="C39" s="41" t="s">
        <v>53</v>
      </c>
      <c r="D39" s="41" t="str">
        <f t="shared" si="0"/>
        <v>Г</v>
      </c>
      <c r="E39" s="41" t="s">
        <v>53</v>
      </c>
      <c r="F39" s="42"/>
      <c r="G39" s="42"/>
      <c r="H39" s="42"/>
      <c r="I39" s="42"/>
      <c r="J39" s="42"/>
      <c r="K39" s="42"/>
      <c r="L39" s="42"/>
      <c r="M39" s="42"/>
      <c r="N39" s="42"/>
      <c r="O39" s="43">
        <f t="shared" si="33"/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5">
        <v>0</v>
      </c>
      <c r="AE39" s="45">
        <f t="shared" si="6"/>
        <v>0</v>
      </c>
      <c r="AF39" s="46" t="str">
        <f t="shared" si="2"/>
        <v/>
      </c>
      <c r="AG39" s="47">
        <f t="shared" si="7"/>
        <v>0</v>
      </c>
      <c r="AH39" s="48" t="str">
        <f t="shared" si="8"/>
        <v>нд</v>
      </c>
      <c r="AI39" s="47">
        <f t="shared" si="9"/>
        <v>0</v>
      </c>
      <c r="AJ39" s="48" t="str">
        <f t="shared" si="10"/>
        <v>нд</v>
      </c>
      <c r="AK39" s="47">
        <f t="shared" si="11"/>
        <v>0</v>
      </c>
      <c r="AL39" s="46" t="str">
        <f t="shared" si="12"/>
        <v/>
      </c>
      <c r="AM39" s="47">
        <f t="shared" si="13"/>
        <v>0</v>
      </c>
      <c r="AN39" s="46" t="str">
        <f t="shared" si="14"/>
        <v>нд</v>
      </c>
      <c r="AO39" s="43" t="str">
        <f>[1]F0312_1037000158513_02_69_0!W39</f>
        <v>нд</v>
      </c>
      <c r="AP39" s="49">
        <f t="shared" si="27"/>
        <v>0</v>
      </c>
      <c r="AQ39" s="49">
        <v>0</v>
      </c>
      <c r="AR39" s="49">
        <v>0</v>
      </c>
      <c r="AS39" s="49">
        <v>0</v>
      </c>
      <c r="AT39" s="49">
        <v>0</v>
      </c>
      <c r="AU39" s="49">
        <f t="shared" si="28"/>
        <v>0</v>
      </c>
      <c r="AV39" s="49">
        <v>0</v>
      </c>
      <c r="AW39" s="49">
        <v>0</v>
      </c>
      <c r="AX39" s="43">
        <v>0</v>
      </c>
      <c r="AY39" s="49">
        <v>0</v>
      </c>
      <c r="AZ39" s="50" t="e">
        <f>SUM(#REF!,#REF!,#REF!,AP39,#REF!)</f>
        <v>#REF!</v>
      </c>
      <c r="BA39" s="50" t="e">
        <f>SUM(#REF!,#REF!,#REF!,AU39,#REF!)</f>
        <v>#REF!</v>
      </c>
    </row>
    <row r="40" spans="1:53" ht="141.75" x14ac:dyDescent="0.25">
      <c r="A40" s="39" t="s">
        <v>88</v>
      </c>
      <c r="B40" s="40" t="s">
        <v>85</v>
      </c>
      <c r="C40" s="41" t="s">
        <v>53</v>
      </c>
      <c r="D40" s="41" t="str">
        <f t="shared" si="0"/>
        <v>Г</v>
      </c>
      <c r="E40" s="41" t="s">
        <v>53</v>
      </c>
      <c r="F40" s="42"/>
      <c r="G40" s="42"/>
      <c r="H40" s="42"/>
      <c r="I40" s="42"/>
      <c r="J40" s="42"/>
      <c r="K40" s="42"/>
      <c r="L40" s="42"/>
      <c r="M40" s="42"/>
      <c r="N40" s="42"/>
      <c r="O40" s="43">
        <f t="shared" si="33"/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5">
        <v>0</v>
      </c>
      <c r="AD40" s="45">
        <v>0</v>
      </c>
      <c r="AE40" s="45">
        <f t="shared" si="6"/>
        <v>0</v>
      </c>
      <c r="AF40" s="46" t="str">
        <f t="shared" si="2"/>
        <v/>
      </c>
      <c r="AG40" s="47">
        <f t="shared" si="7"/>
        <v>0</v>
      </c>
      <c r="AH40" s="48" t="str">
        <f t="shared" si="8"/>
        <v>нд</v>
      </c>
      <c r="AI40" s="47">
        <f t="shared" si="9"/>
        <v>0</v>
      </c>
      <c r="AJ40" s="48" t="str">
        <f t="shared" si="10"/>
        <v>нд</v>
      </c>
      <c r="AK40" s="47">
        <f t="shared" si="11"/>
        <v>0</v>
      </c>
      <c r="AL40" s="46" t="str">
        <f t="shared" si="12"/>
        <v/>
      </c>
      <c r="AM40" s="47">
        <f t="shared" si="13"/>
        <v>0</v>
      </c>
      <c r="AN40" s="46" t="str">
        <f t="shared" si="14"/>
        <v>нд</v>
      </c>
      <c r="AO40" s="43" t="str">
        <f>[1]F0312_1037000158513_02_69_0!W40</f>
        <v>нд</v>
      </c>
      <c r="AP40" s="49">
        <f t="shared" si="27"/>
        <v>0</v>
      </c>
      <c r="AQ40" s="49">
        <v>0</v>
      </c>
      <c r="AR40" s="49">
        <v>0</v>
      </c>
      <c r="AS40" s="49">
        <v>0</v>
      </c>
      <c r="AT40" s="49">
        <v>0</v>
      </c>
      <c r="AU40" s="49">
        <f t="shared" si="28"/>
        <v>0</v>
      </c>
      <c r="AV40" s="49">
        <v>0</v>
      </c>
      <c r="AW40" s="49">
        <v>0</v>
      </c>
      <c r="AX40" s="43">
        <v>0</v>
      </c>
      <c r="AY40" s="49">
        <v>0</v>
      </c>
      <c r="AZ40" s="50" t="e">
        <f>SUM(#REF!,#REF!,#REF!,AP40,#REF!)</f>
        <v>#REF!</v>
      </c>
      <c r="BA40" s="50" t="e">
        <f>SUM(#REF!,#REF!,#REF!,AU40,#REF!)</f>
        <v>#REF!</v>
      </c>
    </row>
    <row r="41" spans="1:53" ht="126" x14ac:dyDescent="0.25">
      <c r="A41" s="39" t="s">
        <v>88</v>
      </c>
      <c r="B41" s="40" t="s">
        <v>86</v>
      </c>
      <c r="C41" s="41" t="s">
        <v>53</v>
      </c>
      <c r="D41" s="41" t="str">
        <f t="shared" si="0"/>
        <v>Г</v>
      </c>
      <c r="E41" s="41" t="s">
        <v>53</v>
      </c>
      <c r="F41" s="42"/>
      <c r="G41" s="42"/>
      <c r="H41" s="42"/>
      <c r="I41" s="42"/>
      <c r="J41" s="42"/>
      <c r="K41" s="42"/>
      <c r="L41" s="42"/>
      <c r="M41" s="42"/>
      <c r="N41" s="42"/>
      <c r="O41" s="43">
        <f t="shared" si="33"/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5">
        <v>0</v>
      </c>
      <c r="AD41" s="45">
        <v>0</v>
      </c>
      <c r="AE41" s="45">
        <f t="shared" si="6"/>
        <v>0</v>
      </c>
      <c r="AF41" s="46" t="str">
        <f t="shared" si="2"/>
        <v/>
      </c>
      <c r="AG41" s="47">
        <f t="shared" si="7"/>
        <v>0</v>
      </c>
      <c r="AH41" s="48" t="str">
        <f t="shared" si="8"/>
        <v>нд</v>
      </c>
      <c r="AI41" s="47">
        <f t="shared" si="9"/>
        <v>0</v>
      </c>
      <c r="AJ41" s="48" t="str">
        <f t="shared" si="10"/>
        <v>нд</v>
      </c>
      <c r="AK41" s="47">
        <f t="shared" si="11"/>
        <v>0</v>
      </c>
      <c r="AL41" s="46" t="str">
        <f t="shared" si="12"/>
        <v/>
      </c>
      <c r="AM41" s="47">
        <f t="shared" si="13"/>
        <v>0</v>
      </c>
      <c r="AN41" s="46" t="str">
        <f t="shared" si="14"/>
        <v>нд</v>
      </c>
      <c r="AO41" s="43" t="str">
        <f>[1]F0312_1037000158513_02_69_0!W41</f>
        <v>нд</v>
      </c>
      <c r="AP41" s="49">
        <f t="shared" si="27"/>
        <v>0</v>
      </c>
      <c r="AQ41" s="49">
        <v>0</v>
      </c>
      <c r="AR41" s="49">
        <v>0</v>
      </c>
      <c r="AS41" s="49">
        <v>0</v>
      </c>
      <c r="AT41" s="49">
        <v>0</v>
      </c>
      <c r="AU41" s="49">
        <f t="shared" si="28"/>
        <v>0</v>
      </c>
      <c r="AV41" s="49">
        <v>0</v>
      </c>
      <c r="AW41" s="49">
        <v>0</v>
      </c>
      <c r="AX41" s="43">
        <v>0</v>
      </c>
      <c r="AY41" s="49">
        <v>0</v>
      </c>
      <c r="AZ41" s="50" t="e">
        <f>SUM(#REF!,#REF!,#REF!,AP41,#REF!)</f>
        <v>#REF!</v>
      </c>
      <c r="BA41" s="50" t="e">
        <f>SUM(#REF!,#REF!,#REF!,AU41,#REF!)</f>
        <v>#REF!</v>
      </c>
    </row>
    <row r="42" spans="1:53" ht="126" x14ac:dyDescent="0.25">
      <c r="A42" s="39" t="s">
        <v>88</v>
      </c>
      <c r="B42" s="40" t="s">
        <v>89</v>
      </c>
      <c r="C42" s="41" t="s">
        <v>53</v>
      </c>
      <c r="D42" s="41" t="str">
        <f t="shared" si="0"/>
        <v>Г</v>
      </c>
      <c r="E42" s="41" t="s">
        <v>53</v>
      </c>
      <c r="F42" s="42"/>
      <c r="G42" s="42"/>
      <c r="H42" s="42"/>
      <c r="I42" s="42"/>
      <c r="J42" s="42"/>
      <c r="K42" s="42"/>
      <c r="L42" s="42"/>
      <c r="M42" s="42"/>
      <c r="N42" s="42"/>
      <c r="O42" s="43">
        <f t="shared" si="33"/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5">
        <v>0</v>
      </c>
      <c r="AD42" s="45">
        <v>0</v>
      </c>
      <c r="AE42" s="45">
        <f t="shared" si="6"/>
        <v>0</v>
      </c>
      <c r="AF42" s="46" t="str">
        <f t="shared" si="2"/>
        <v/>
      </c>
      <c r="AG42" s="47">
        <f t="shared" si="7"/>
        <v>0</v>
      </c>
      <c r="AH42" s="48" t="str">
        <f t="shared" si="8"/>
        <v>нд</v>
      </c>
      <c r="AI42" s="47">
        <f t="shared" si="9"/>
        <v>0</v>
      </c>
      <c r="AJ42" s="48" t="str">
        <f t="shared" si="10"/>
        <v>нд</v>
      </c>
      <c r="AK42" s="47">
        <f t="shared" si="11"/>
        <v>0</v>
      </c>
      <c r="AL42" s="46" t="str">
        <f t="shared" si="12"/>
        <v/>
      </c>
      <c r="AM42" s="47">
        <f t="shared" si="13"/>
        <v>0</v>
      </c>
      <c r="AN42" s="46" t="str">
        <f t="shared" si="14"/>
        <v>нд</v>
      </c>
      <c r="AO42" s="43" t="str">
        <f>[1]F0312_1037000158513_02_69_0!W42</f>
        <v>нд</v>
      </c>
      <c r="AP42" s="49">
        <f t="shared" si="27"/>
        <v>0</v>
      </c>
      <c r="AQ42" s="49">
        <v>0</v>
      </c>
      <c r="AR42" s="49">
        <v>0</v>
      </c>
      <c r="AS42" s="49">
        <v>0</v>
      </c>
      <c r="AT42" s="49">
        <v>0</v>
      </c>
      <c r="AU42" s="49">
        <f t="shared" si="28"/>
        <v>0</v>
      </c>
      <c r="AV42" s="49">
        <v>0</v>
      </c>
      <c r="AW42" s="49">
        <v>0</v>
      </c>
      <c r="AX42" s="43">
        <v>0</v>
      </c>
      <c r="AY42" s="49">
        <v>0</v>
      </c>
      <c r="AZ42" s="50" t="e">
        <f>SUM(#REF!,#REF!,#REF!,AP42,#REF!)</f>
        <v>#REF!</v>
      </c>
      <c r="BA42" s="50" t="e">
        <f>SUM(#REF!,#REF!,#REF!,AU42,#REF!)</f>
        <v>#REF!</v>
      </c>
    </row>
    <row r="43" spans="1:53" ht="110.25" x14ac:dyDescent="0.25">
      <c r="A43" s="39" t="s">
        <v>90</v>
      </c>
      <c r="B43" s="40" t="s">
        <v>91</v>
      </c>
      <c r="C43" s="41" t="s">
        <v>53</v>
      </c>
      <c r="D43" s="41" t="str">
        <f t="shared" si="0"/>
        <v>Г</v>
      </c>
      <c r="E43" s="41" t="s">
        <v>53</v>
      </c>
      <c r="F43" s="42"/>
      <c r="G43" s="42"/>
      <c r="H43" s="42"/>
      <c r="I43" s="42"/>
      <c r="J43" s="42"/>
      <c r="K43" s="42"/>
      <c r="L43" s="42"/>
      <c r="M43" s="42"/>
      <c r="N43" s="42"/>
      <c r="O43" s="43">
        <f t="shared" ref="O43:T43" si="34">SUM(O44:O45)</f>
        <v>0</v>
      </c>
      <c r="P43" s="45">
        <f t="shared" si="34"/>
        <v>0</v>
      </c>
      <c r="Q43" s="45">
        <f t="shared" si="34"/>
        <v>0</v>
      </c>
      <c r="R43" s="45">
        <f t="shared" si="34"/>
        <v>0</v>
      </c>
      <c r="S43" s="45">
        <f t="shared" si="34"/>
        <v>0</v>
      </c>
      <c r="T43" s="45">
        <f t="shared" si="34"/>
        <v>0</v>
      </c>
      <c r="U43" s="45">
        <v>0</v>
      </c>
      <c r="V43" s="45">
        <v>0</v>
      </c>
      <c r="W43" s="45">
        <f>SUM(W44:W45)</f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f>SUM(AD44:AD45)</f>
        <v>0</v>
      </c>
      <c r="AE43" s="45">
        <f t="shared" si="6"/>
        <v>0</v>
      </c>
      <c r="AF43" s="46" t="str">
        <f t="shared" si="2"/>
        <v/>
      </c>
      <c r="AG43" s="47">
        <f t="shared" si="7"/>
        <v>0</v>
      </c>
      <c r="AH43" s="48" t="str">
        <f t="shared" si="8"/>
        <v>нд</v>
      </c>
      <c r="AI43" s="47">
        <f t="shared" si="9"/>
        <v>0</v>
      </c>
      <c r="AJ43" s="48" t="str">
        <f t="shared" si="10"/>
        <v>нд</v>
      </c>
      <c r="AK43" s="47">
        <f t="shared" si="11"/>
        <v>0</v>
      </c>
      <c r="AL43" s="46" t="str">
        <f t="shared" si="12"/>
        <v/>
      </c>
      <c r="AM43" s="47">
        <f t="shared" si="13"/>
        <v>0</v>
      </c>
      <c r="AN43" s="46" t="str">
        <f t="shared" si="14"/>
        <v>нд</v>
      </c>
      <c r="AO43" s="43" t="str">
        <f>[1]F0312_1037000158513_02_69_0!W43</f>
        <v>нд</v>
      </c>
      <c r="AP43" s="49">
        <f t="shared" ref="AP43:AV43" si="35">SUM(AP44:AP45)</f>
        <v>0</v>
      </c>
      <c r="AQ43" s="49">
        <f t="shared" si="35"/>
        <v>0</v>
      </c>
      <c r="AR43" s="49">
        <f t="shared" si="35"/>
        <v>0</v>
      </c>
      <c r="AS43" s="49">
        <f t="shared" si="35"/>
        <v>0</v>
      </c>
      <c r="AT43" s="49">
        <f t="shared" si="35"/>
        <v>0</v>
      </c>
      <c r="AU43" s="49">
        <f t="shared" si="35"/>
        <v>0</v>
      </c>
      <c r="AV43" s="49">
        <f t="shared" si="35"/>
        <v>0</v>
      </c>
      <c r="AW43" s="49">
        <f>SUM(AW44:AW45)</f>
        <v>0</v>
      </c>
      <c r="AX43" s="43">
        <f>SUM(AX44:AX45)</f>
        <v>0</v>
      </c>
      <c r="AY43" s="49">
        <f>SUM(AY44:AY45)</f>
        <v>0</v>
      </c>
      <c r="AZ43" s="50" t="e">
        <f>SUM(#REF!,#REF!,#REF!,AP43,#REF!)</f>
        <v>#REF!</v>
      </c>
      <c r="BA43" s="50" t="e">
        <f>SUM(#REF!,#REF!,#REF!,AU43,#REF!)</f>
        <v>#REF!</v>
      </c>
    </row>
    <row r="44" spans="1:53" ht="94.5" x14ac:dyDescent="0.25">
      <c r="A44" s="39" t="s">
        <v>92</v>
      </c>
      <c r="B44" s="40" t="s">
        <v>93</v>
      </c>
      <c r="C44" s="41" t="s">
        <v>53</v>
      </c>
      <c r="D44" s="41" t="str">
        <f t="shared" si="0"/>
        <v>Г</v>
      </c>
      <c r="E44" s="41" t="s">
        <v>53</v>
      </c>
      <c r="F44" s="42"/>
      <c r="G44" s="42"/>
      <c r="H44" s="42"/>
      <c r="I44" s="42"/>
      <c r="J44" s="42"/>
      <c r="K44" s="42"/>
      <c r="L44" s="42"/>
      <c r="M44" s="42"/>
      <c r="N44" s="42"/>
      <c r="O44" s="43">
        <f>SUM(P44:T44)</f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5">
        <v>0</v>
      </c>
      <c r="AD44" s="45">
        <v>0</v>
      </c>
      <c r="AE44" s="45">
        <f t="shared" si="6"/>
        <v>0</v>
      </c>
      <c r="AF44" s="46" t="str">
        <f t="shared" si="2"/>
        <v/>
      </c>
      <c r="AG44" s="47">
        <f t="shared" si="7"/>
        <v>0</v>
      </c>
      <c r="AH44" s="48" t="str">
        <f t="shared" si="8"/>
        <v>нд</v>
      </c>
      <c r="AI44" s="47">
        <f t="shared" si="9"/>
        <v>0</v>
      </c>
      <c r="AJ44" s="48" t="str">
        <f t="shared" si="10"/>
        <v>нд</v>
      </c>
      <c r="AK44" s="47">
        <f t="shared" si="11"/>
        <v>0</v>
      </c>
      <c r="AL44" s="46" t="str">
        <f t="shared" si="12"/>
        <v/>
      </c>
      <c r="AM44" s="47">
        <f t="shared" si="13"/>
        <v>0</v>
      </c>
      <c r="AN44" s="46" t="str">
        <f t="shared" si="14"/>
        <v>нд</v>
      </c>
      <c r="AO44" s="43" t="str">
        <f>[1]F0312_1037000158513_02_69_0!W44</f>
        <v>нд</v>
      </c>
      <c r="AP44" s="49">
        <f t="shared" si="27"/>
        <v>0</v>
      </c>
      <c r="AQ44" s="49">
        <v>0</v>
      </c>
      <c r="AR44" s="49">
        <v>0</v>
      </c>
      <c r="AS44" s="49">
        <v>0</v>
      </c>
      <c r="AT44" s="49">
        <v>0</v>
      </c>
      <c r="AU44" s="49">
        <f t="shared" si="28"/>
        <v>0</v>
      </c>
      <c r="AV44" s="49">
        <v>0</v>
      </c>
      <c r="AW44" s="49">
        <v>0</v>
      </c>
      <c r="AX44" s="43">
        <v>0</v>
      </c>
      <c r="AY44" s="49">
        <v>0</v>
      </c>
      <c r="AZ44" s="50" t="e">
        <f>SUM(#REF!,#REF!,#REF!,AP44,#REF!)</f>
        <v>#REF!</v>
      </c>
      <c r="BA44" s="50" t="e">
        <f>SUM(#REF!,#REF!,#REF!,AU44,#REF!)</f>
        <v>#REF!</v>
      </c>
    </row>
    <row r="45" spans="1:53" ht="94.5" x14ac:dyDescent="0.25">
      <c r="A45" s="39" t="s">
        <v>94</v>
      </c>
      <c r="B45" s="40" t="s">
        <v>95</v>
      </c>
      <c r="C45" s="41" t="s">
        <v>53</v>
      </c>
      <c r="D45" s="41" t="str">
        <f t="shared" si="0"/>
        <v>Г</v>
      </c>
      <c r="E45" s="41" t="s">
        <v>53</v>
      </c>
      <c r="F45" s="42"/>
      <c r="G45" s="42"/>
      <c r="H45" s="42"/>
      <c r="I45" s="42"/>
      <c r="J45" s="42"/>
      <c r="K45" s="42"/>
      <c r="L45" s="42"/>
      <c r="M45" s="42"/>
      <c r="N45" s="42"/>
      <c r="O45" s="43">
        <f>SUM(P45:T45)</f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5">
        <f t="shared" si="6"/>
        <v>0</v>
      </c>
      <c r="AF45" s="46" t="str">
        <f t="shared" si="2"/>
        <v/>
      </c>
      <c r="AG45" s="47">
        <f t="shared" si="7"/>
        <v>0</v>
      </c>
      <c r="AH45" s="48" t="str">
        <f t="shared" si="8"/>
        <v>нд</v>
      </c>
      <c r="AI45" s="47">
        <f t="shared" si="9"/>
        <v>0</v>
      </c>
      <c r="AJ45" s="48" t="str">
        <f t="shared" si="10"/>
        <v>нд</v>
      </c>
      <c r="AK45" s="47">
        <f t="shared" si="11"/>
        <v>0</v>
      </c>
      <c r="AL45" s="46" t="str">
        <f t="shared" si="12"/>
        <v/>
      </c>
      <c r="AM45" s="47">
        <f t="shared" si="13"/>
        <v>0</v>
      </c>
      <c r="AN45" s="46" t="str">
        <f t="shared" si="14"/>
        <v>нд</v>
      </c>
      <c r="AO45" s="43" t="str">
        <f>[1]F0312_1037000158513_02_69_0!W45</f>
        <v>нд</v>
      </c>
      <c r="AP45" s="49">
        <f t="shared" si="27"/>
        <v>0</v>
      </c>
      <c r="AQ45" s="49">
        <v>0</v>
      </c>
      <c r="AR45" s="49">
        <v>0</v>
      </c>
      <c r="AS45" s="49">
        <v>0</v>
      </c>
      <c r="AT45" s="49">
        <v>0</v>
      </c>
      <c r="AU45" s="49">
        <f t="shared" si="28"/>
        <v>0</v>
      </c>
      <c r="AV45" s="49">
        <v>0</v>
      </c>
      <c r="AW45" s="49">
        <v>0</v>
      </c>
      <c r="AX45" s="43">
        <v>0</v>
      </c>
      <c r="AY45" s="49">
        <v>0</v>
      </c>
      <c r="AZ45" s="50" t="e">
        <f>SUM(#REF!,#REF!,#REF!,AP45,#REF!)</f>
        <v>#REF!</v>
      </c>
      <c r="BA45" s="50" t="e">
        <f>SUM(#REF!,#REF!,#REF!,AU45,#REF!)</f>
        <v>#REF!</v>
      </c>
    </row>
    <row r="46" spans="1:53" ht="47.25" x14ac:dyDescent="0.25">
      <c r="A46" s="39" t="s">
        <v>96</v>
      </c>
      <c r="B46" s="40" t="s">
        <v>97</v>
      </c>
      <c r="C46" s="41" t="s">
        <v>53</v>
      </c>
      <c r="D46" s="41" t="str">
        <f t="shared" si="0"/>
        <v>Г</v>
      </c>
      <c r="E46" s="41" t="s">
        <v>53</v>
      </c>
      <c r="F46" s="42"/>
      <c r="G46" s="42"/>
      <c r="H46" s="42"/>
      <c r="I46" s="42"/>
      <c r="J46" s="42"/>
      <c r="K46" s="42"/>
      <c r="L46" s="42"/>
      <c r="M46" s="42"/>
      <c r="N46" s="42"/>
      <c r="O46" s="43" t="e">
        <f>SUM(O47,O52,#REF!,O62)</f>
        <v>#REF!</v>
      </c>
      <c r="P46" s="45">
        <f>SUM(P47,P53,P56,P67)</f>
        <v>256.12822686999999</v>
      </c>
      <c r="Q46" s="45">
        <f>SUM(Q47,Q53,Q56,Q67)</f>
        <v>88.924999999999997</v>
      </c>
      <c r="R46" s="45">
        <f>SUM(R47,R53,R56,R67)</f>
        <v>0</v>
      </c>
      <c r="S46" s="45">
        <f>SUM(S47,S53,S56,S67)</f>
        <v>256.12822686999999</v>
      </c>
      <c r="T46" s="45">
        <f>SUM(T47,T53,T56,T67)</f>
        <v>60.679493083471989</v>
      </c>
      <c r="U46" s="45">
        <v>0</v>
      </c>
      <c r="V46" s="45">
        <v>0</v>
      </c>
      <c r="W46" s="45">
        <f>SUM(W47,W53,W56,W67)</f>
        <v>60.679493083471989</v>
      </c>
      <c r="X46" s="45">
        <v>0</v>
      </c>
      <c r="Y46" s="45">
        <f>SUM(Y47,Y53,Y56,Y67)</f>
        <v>50.148008560000001</v>
      </c>
      <c r="Z46" s="45">
        <v>0</v>
      </c>
      <c r="AA46" s="45">
        <v>0</v>
      </c>
      <c r="AB46" s="45">
        <f>SUM(AB47,AB53,AB56,AB67)</f>
        <v>50.148008560000001</v>
      </c>
      <c r="AC46" s="45">
        <v>0</v>
      </c>
      <c r="AD46" s="45">
        <f>SUM(AD47,AD53,AD56,AD67)</f>
        <v>205.98021831</v>
      </c>
      <c r="AE46" s="45">
        <f t="shared" si="6"/>
        <v>-10.531484523471988</v>
      </c>
      <c r="AF46" s="46">
        <f t="shared" si="2"/>
        <v>-17.355920407879243</v>
      </c>
      <c r="AG46" s="47">
        <f t="shared" si="7"/>
        <v>0</v>
      </c>
      <c r="AH46" s="48" t="str">
        <f t="shared" si="8"/>
        <v>нд</v>
      </c>
      <c r="AI46" s="47">
        <f t="shared" si="9"/>
        <v>0</v>
      </c>
      <c r="AJ46" s="48" t="str">
        <f t="shared" si="10"/>
        <v>нд</v>
      </c>
      <c r="AK46" s="47">
        <f t="shared" si="11"/>
        <v>-10.531484523471988</v>
      </c>
      <c r="AL46" s="46">
        <f t="shared" si="12"/>
        <v>-17.355920407879243</v>
      </c>
      <c r="AM46" s="47">
        <f t="shared" si="13"/>
        <v>0</v>
      </c>
      <c r="AN46" s="46" t="str">
        <f t="shared" si="14"/>
        <v>нд</v>
      </c>
      <c r="AO46" s="43" t="str">
        <f>[1]F0312_1037000158513_02_69_0!W46</f>
        <v>нд</v>
      </c>
      <c r="AP46" s="49" t="e">
        <f>SUM(AP47,AP52,#REF!,AP62)</f>
        <v>#REF!</v>
      </c>
      <c r="AQ46" s="49" t="e">
        <f>SUM(AQ47,AQ52,#REF!,AQ62)</f>
        <v>#REF!</v>
      </c>
      <c r="AR46" s="49" t="e">
        <f>SUM(AR47,AR52,#REF!,AR62)</f>
        <v>#REF!</v>
      </c>
      <c r="AS46" s="49" t="e">
        <f>SUM(AS47,AS52,#REF!,AS62)</f>
        <v>#REF!</v>
      </c>
      <c r="AT46" s="49" t="e">
        <f>SUM(AT47,AT52,#REF!,AT62)</f>
        <v>#REF!</v>
      </c>
      <c r="AU46" s="49" t="e">
        <f>SUM(AU47,AU52,#REF!,AU62)</f>
        <v>#REF!</v>
      </c>
      <c r="AV46" s="49" t="e">
        <f>SUM(AV47,AV52,#REF!,AV62)</f>
        <v>#REF!</v>
      </c>
      <c r="AW46" s="49" t="e">
        <f>SUM(AW47,AW52,#REF!,AW62)</f>
        <v>#REF!</v>
      </c>
      <c r="AX46" s="43" t="e">
        <f>SUM(AX47,AX52,#REF!,AX62)</f>
        <v>#REF!</v>
      </c>
      <c r="AY46" s="49" t="e">
        <f>SUM(AY47,AY52,#REF!,AY62)</f>
        <v>#REF!</v>
      </c>
      <c r="AZ46" s="50" t="e">
        <f>SUM(#REF!,#REF!,#REF!,AP46,#REF!)</f>
        <v>#REF!</v>
      </c>
      <c r="BA46" s="50" t="e">
        <f>SUM(#REF!,#REF!,#REF!,AU46,#REF!)</f>
        <v>#REF!</v>
      </c>
    </row>
    <row r="47" spans="1:53" ht="78.75" x14ac:dyDescent="0.25">
      <c r="A47" s="39" t="s">
        <v>98</v>
      </c>
      <c r="B47" s="40" t="s">
        <v>99</v>
      </c>
      <c r="C47" s="41" t="s">
        <v>53</v>
      </c>
      <c r="D47" s="41" t="str">
        <f t="shared" si="0"/>
        <v>Г</v>
      </c>
      <c r="E47" s="41" t="s">
        <v>53</v>
      </c>
      <c r="F47" s="42"/>
      <c r="G47" s="42"/>
      <c r="H47" s="42"/>
      <c r="I47" s="42"/>
      <c r="J47" s="42"/>
      <c r="K47" s="42"/>
      <c r="L47" s="42"/>
      <c r="M47" s="42"/>
      <c r="N47" s="42"/>
      <c r="O47" s="43">
        <f t="shared" ref="O47:T47" si="36">SUM(O48,O49)</f>
        <v>32.75</v>
      </c>
      <c r="P47" s="45">
        <f t="shared" si="36"/>
        <v>75.388675259999999</v>
      </c>
      <c r="Q47" s="45">
        <f t="shared" si="36"/>
        <v>49.594999999999999</v>
      </c>
      <c r="R47" s="45">
        <f t="shared" si="36"/>
        <v>0</v>
      </c>
      <c r="S47" s="45">
        <f t="shared" si="36"/>
        <v>75.388675259999999</v>
      </c>
      <c r="T47" s="45">
        <f t="shared" si="36"/>
        <v>40.645207730000003</v>
      </c>
      <c r="U47" s="45">
        <v>0</v>
      </c>
      <c r="V47" s="45">
        <v>0</v>
      </c>
      <c r="W47" s="45">
        <f>SUM(W48,W49)</f>
        <v>40.645207730000003</v>
      </c>
      <c r="X47" s="45">
        <v>0</v>
      </c>
      <c r="Y47" s="45">
        <v>31.539080330000001</v>
      </c>
      <c r="Z47" s="45">
        <v>0</v>
      </c>
      <c r="AA47" s="45">
        <v>0</v>
      </c>
      <c r="AB47" s="45">
        <v>31.539080330000001</v>
      </c>
      <c r="AC47" s="45">
        <v>0</v>
      </c>
      <c r="AD47" s="45">
        <f>SUM(AD48,AD49)</f>
        <v>43.849594929999995</v>
      </c>
      <c r="AE47" s="45">
        <f t="shared" si="6"/>
        <v>-9.1061274000000019</v>
      </c>
      <c r="AF47" s="46">
        <f t="shared" si="2"/>
        <v>-22.403938640172871</v>
      </c>
      <c r="AG47" s="47">
        <f t="shared" si="7"/>
        <v>0</v>
      </c>
      <c r="AH47" s="48" t="str">
        <f t="shared" si="8"/>
        <v>нд</v>
      </c>
      <c r="AI47" s="47">
        <f t="shared" si="9"/>
        <v>0</v>
      </c>
      <c r="AJ47" s="48" t="str">
        <f t="shared" si="10"/>
        <v>нд</v>
      </c>
      <c r="AK47" s="47">
        <f t="shared" si="11"/>
        <v>-9.1061274000000019</v>
      </c>
      <c r="AL47" s="46">
        <f t="shared" si="12"/>
        <v>-22.403938640172871</v>
      </c>
      <c r="AM47" s="47">
        <f t="shared" si="13"/>
        <v>0</v>
      </c>
      <c r="AN47" s="46" t="str">
        <f t="shared" si="14"/>
        <v>нд</v>
      </c>
      <c r="AO47" s="43" t="str">
        <f>[1]F0312_1037000158513_02_69_0!W47</f>
        <v>нд</v>
      </c>
      <c r="AP47" s="49">
        <f t="shared" ref="AP47:AY47" si="37">SUM(AP48,AP49)</f>
        <v>0</v>
      </c>
      <c r="AQ47" s="49">
        <f t="shared" si="37"/>
        <v>0</v>
      </c>
      <c r="AR47" s="49">
        <f t="shared" si="37"/>
        <v>0</v>
      </c>
      <c r="AS47" s="49">
        <f t="shared" si="37"/>
        <v>12.468683839599999</v>
      </c>
      <c r="AT47" s="49">
        <f t="shared" si="37"/>
        <v>0</v>
      </c>
      <c r="AU47" s="49">
        <f t="shared" si="37"/>
        <v>6.8926397599999998</v>
      </c>
      <c r="AV47" s="49">
        <f t="shared" si="37"/>
        <v>0</v>
      </c>
      <c r="AW47" s="49">
        <f t="shared" si="37"/>
        <v>0</v>
      </c>
      <c r="AX47" s="43">
        <f t="shared" si="37"/>
        <v>6.8926397599999998</v>
      </c>
      <c r="AY47" s="49">
        <f t="shared" si="37"/>
        <v>0</v>
      </c>
      <c r="AZ47" s="50" t="e">
        <f>SUM(#REF!,#REF!,#REF!,AP47,#REF!)</f>
        <v>#REF!</v>
      </c>
      <c r="BA47" s="50" t="e">
        <f>SUM(#REF!,#REF!,#REF!,AU47,#REF!)</f>
        <v>#REF!</v>
      </c>
    </row>
    <row r="48" spans="1:53" ht="31.5" x14ac:dyDescent="0.25">
      <c r="A48" s="39" t="s">
        <v>100</v>
      </c>
      <c r="B48" s="40" t="s">
        <v>101</v>
      </c>
      <c r="C48" s="41" t="s">
        <v>53</v>
      </c>
      <c r="D48" s="41" t="str">
        <f t="shared" si="0"/>
        <v>Г</v>
      </c>
      <c r="E48" s="41" t="s">
        <v>53</v>
      </c>
      <c r="F48" s="42"/>
      <c r="G48" s="42"/>
      <c r="H48" s="42"/>
      <c r="I48" s="42"/>
      <c r="J48" s="42"/>
      <c r="K48" s="42"/>
      <c r="L48" s="42"/>
      <c r="M48" s="42"/>
      <c r="N48" s="42"/>
      <c r="O48" s="43">
        <v>0</v>
      </c>
      <c r="P48" s="45" t="s">
        <v>102</v>
      </c>
      <c r="Q48" s="45" t="s">
        <v>102</v>
      </c>
      <c r="R48" s="45" t="s">
        <v>102</v>
      </c>
      <c r="S48" s="45" t="s">
        <v>102</v>
      </c>
      <c r="T48" s="45" t="s">
        <v>102</v>
      </c>
      <c r="U48" s="45">
        <v>0</v>
      </c>
      <c r="V48" s="45">
        <v>0</v>
      </c>
      <c r="W48" s="45" t="s">
        <v>102</v>
      </c>
      <c r="X48" s="45">
        <v>0</v>
      </c>
      <c r="Y48" s="45" t="s">
        <v>102</v>
      </c>
      <c r="Z48" s="45">
        <v>0</v>
      </c>
      <c r="AA48" s="45">
        <v>0</v>
      </c>
      <c r="AB48" s="45" t="s">
        <v>102</v>
      </c>
      <c r="AC48" s="45">
        <v>0</v>
      </c>
      <c r="AD48" s="45" t="s">
        <v>102</v>
      </c>
      <c r="AE48" s="45">
        <v>0</v>
      </c>
      <c r="AF48" s="46" t="str">
        <f t="shared" si="2"/>
        <v/>
      </c>
      <c r="AG48" s="47">
        <f t="shared" si="7"/>
        <v>0</v>
      </c>
      <c r="AH48" s="48" t="str">
        <f t="shared" si="8"/>
        <v>нд</v>
      </c>
      <c r="AI48" s="47">
        <f t="shared" si="9"/>
        <v>0</v>
      </c>
      <c r="AJ48" s="48" t="str">
        <f t="shared" si="10"/>
        <v>нд</v>
      </c>
      <c r="AK48" s="47">
        <f t="shared" si="11"/>
        <v>0</v>
      </c>
      <c r="AL48" s="46" t="str">
        <f t="shared" si="12"/>
        <v/>
      </c>
      <c r="AM48" s="47">
        <f t="shared" si="13"/>
        <v>0</v>
      </c>
      <c r="AN48" s="46" t="str">
        <f t="shared" si="14"/>
        <v>нд</v>
      </c>
      <c r="AO48" s="43" t="str">
        <f>[1]F0312_1037000158513_02_69_0!W48</f>
        <v>нд</v>
      </c>
      <c r="AP48" s="49">
        <v>0</v>
      </c>
      <c r="AQ48" s="49">
        <v>0</v>
      </c>
      <c r="AR48" s="49">
        <v>0</v>
      </c>
      <c r="AS48" s="49">
        <v>0</v>
      </c>
      <c r="AT48" s="49">
        <v>0</v>
      </c>
      <c r="AU48" s="49">
        <v>0</v>
      </c>
      <c r="AV48" s="49">
        <v>0</v>
      </c>
      <c r="AW48" s="49">
        <v>0</v>
      </c>
      <c r="AX48" s="43">
        <v>0</v>
      </c>
      <c r="AY48" s="49">
        <v>0</v>
      </c>
      <c r="AZ48" s="50" t="e">
        <f>SUM(#REF!,#REF!,#REF!,AP48,#REF!)</f>
        <v>#REF!</v>
      </c>
      <c r="BA48" s="50" t="e">
        <f>SUM(#REF!,#REF!,#REF!,AU48,#REF!)</f>
        <v>#REF!</v>
      </c>
    </row>
    <row r="49" spans="1:56" ht="78.75" x14ac:dyDescent="0.25">
      <c r="A49" s="39" t="s">
        <v>103</v>
      </c>
      <c r="B49" s="40" t="s">
        <v>104</v>
      </c>
      <c r="C49" s="41" t="s">
        <v>53</v>
      </c>
      <c r="D49" s="41" t="str">
        <f t="shared" si="0"/>
        <v>Г</v>
      </c>
      <c r="E49" s="41" t="s">
        <v>53</v>
      </c>
      <c r="F49" s="42"/>
      <c r="G49" s="42"/>
      <c r="H49" s="42"/>
      <c r="I49" s="42"/>
      <c r="J49" s="42"/>
      <c r="K49" s="42"/>
      <c r="L49" s="42"/>
      <c r="M49" s="42"/>
      <c r="N49" s="42"/>
      <c r="O49" s="52">
        <f>SUM(O50:O51)</f>
        <v>32.75</v>
      </c>
      <c r="P49" s="53">
        <f>SUM(P50:P52)</f>
        <v>75.388675259999999</v>
      </c>
      <c r="Q49" s="53">
        <f>SUM(Q50:Q52)</f>
        <v>49.594999999999999</v>
      </c>
      <c r="R49" s="53">
        <f>SUM(R50:R52)</f>
        <v>0</v>
      </c>
      <c r="S49" s="53">
        <f>SUM(S50:S52)</f>
        <v>75.388675259999999</v>
      </c>
      <c r="T49" s="53">
        <f>SUM(T50:T52)</f>
        <v>40.645207730000003</v>
      </c>
      <c r="U49" s="45">
        <v>0</v>
      </c>
      <c r="V49" s="45">
        <v>0</v>
      </c>
      <c r="W49" s="53">
        <f>SUM(W50:W52)</f>
        <v>40.645207730000003</v>
      </c>
      <c r="X49" s="45">
        <v>0</v>
      </c>
      <c r="Y49" s="53">
        <v>31.539080330000001</v>
      </c>
      <c r="Z49" s="45">
        <v>0</v>
      </c>
      <c r="AA49" s="45">
        <v>0</v>
      </c>
      <c r="AB49" s="53">
        <v>31.539080330000001</v>
      </c>
      <c r="AC49" s="45">
        <v>0</v>
      </c>
      <c r="AD49" s="53">
        <f>SUM(AD50:AD52)</f>
        <v>43.849594929999995</v>
      </c>
      <c r="AE49" s="45">
        <f t="shared" si="6"/>
        <v>-9.1061274000000019</v>
      </c>
      <c r="AF49" s="46">
        <f t="shared" si="2"/>
        <v>-22.403938640172871</v>
      </c>
      <c r="AG49" s="47">
        <f t="shared" si="7"/>
        <v>0</v>
      </c>
      <c r="AH49" s="48" t="str">
        <f t="shared" si="8"/>
        <v>нд</v>
      </c>
      <c r="AI49" s="47">
        <f t="shared" si="9"/>
        <v>0</v>
      </c>
      <c r="AJ49" s="48" t="str">
        <f t="shared" si="10"/>
        <v>нд</v>
      </c>
      <c r="AK49" s="47">
        <f t="shared" si="11"/>
        <v>-9.1061274000000019</v>
      </c>
      <c r="AL49" s="46">
        <f t="shared" si="12"/>
        <v>-22.403938640172871</v>
      </c>
      <c r="AM49" s="47">
        <f t="shared" si="13"/>
        <v>0</v>
      </c>
      <c r="AN49" s="46" t="str">
        <f t="shared" si="14"/>
        <v>нд</v>
      </c>
      <c r="AO49" s="43" t="str">
        <f>[1]F0312_1037000158513_02_69_0!W49</f>
        <v>нд</v>
      </c>
      <c r="AP49" s="54">
        <f t="shared" ref="AP49:AY49" si="38">SUM(AP50:AP51)</f>
        <v>0</v>
      </c>
      <c r="AQ49" s="54">
        <f t="shared" si="38"/>
        <v>0</v>
      </c>
      <c r="AR49" s="54">
        <f t="shared" si="38"/>
        <v>0</v>
      </c>
      <c r="AS49" s="54">
        <f t="shared" si="38"/>
        <v>12.468683839599999</v>
      </c>
      <c r="AT49" s="54">
        <f t="shared" si="38"/>
        <v>0</v>
      </c>
      <c r="AU49" s="54">
        <f t="shared" si="38"/>
        <v>6.8926397599999998</v>
      </c>
      <c r="AV49" s="54">
        <f t="shared" si="38"/>
        <v>0</v>
      </c>
      <c r="AW49" s="54">
        <f t="shared" si="38"/>
        <v>0</v>
      </c>
      <c r="AX49" s="52">
        <f t="shared" si="38"/>
        <v>6.8926397599999998</v>
      </c>
      <c r="AY49" s="54">
        <f t="shared" si="38"/>
        <v>0</v>
      </c>
      <c r="AZ49" s="50" t="e">
        <f>SUM(#REF!,#REF!,#REF!,AP49,#REF!)</f>
        <v>#REF!</v>
      </c>
      <c r="BA49" s="50" t="e">
        <f>SUM(#REF!,#REF!,#REF!,AU49,#REF!)</f>
        <v>#REF!</v>
      </c>
    </row>
    <row r="50" spans="1:56" ht="39" customHeight="1" x14ac:dyDescent="0.25">
      <c r="A50" s="39" t="s">
        <v>105</v>
      </c>
      <c r="B50" s="40" t="s">
        <v>106</v>
      </c>
      <c r="C50" s="41" t="s">
        <v>107</v>
      </c>
      <c r="D50" s="41" t="str">
        <f t="shared" si="0"/>
        <v>Е_0000060003</v>
      </c>
      <c r="E50" s="41" t="s">
        <v>108</v>
      </c>
      <c r="F50" s="55">
        <v>0</v>
      </c>
      <c r="G50" s="55">
        <v>0</v>
      </c>
      <c r="H50" s="55">
        <v>0</v>
      </c>
      <c r="I50" s="55">
        <v>0</v>
      </c>
      <c r="J50" s="55">
        <v>0</v>
      </c>
      <c r="K50" s="55">
        <v>6</v>
      </c>
      <c r="L50" s="55">
        <v>0</v>
      </c>
      <c r="M50" s="55" t="s">
        <v>109</v>
      </c>
      <c r="N50" s="55" t="s">
        <v>110</v>
      </c>
      <c r="O50" s="43">
        <v>18.079999999999998</v>
      </c>
      <c r="P50" s="45">
        <v>10.28799946</v>
      </c>
      <c r="Q50" s="45">
        <v>7.5629999999999997</v>
      </c>
      <c r="R50" s="45">
        <v>0</v>
      </c>
      <c r="S50" s="45">
        <f>P50-R50</f>
        <v>10.28799946</v>
      </c>
      <c r="T50" s="45">
        <v>5.1477180499999999</v>
      </c>
      <c r="U50" s="45">
        <v>0</v>
      </c>
      <c r="V50" s="45">
        <v>0</v>
      </c>
      <c r="W50" s="45">
        <v>5.1477180499999999</v>
      </c>
      <c r="X50" s="45">
        <v>0</v>
      </c>
      <c r="Y50" s="45">
        <v>4.6762036800000004</v>
      </c>
      <c r="Z50" s="45">
        <v>0</v>
      </c>
      <c r="AA50" s="45">
        <v>0</v>
      </c>
      <c r="AB50" s="45">
        <v>4.6762036800000004</v>
      </c>
      <c r="AC50" s="45">
        <v>0</v>
      </c>
      <c r="AD50" s="45">
        <f t="shared" ref="AD50:AD52" si="39">S50-Y50</f>
        <v>5.6117957799999996</v>
      </c>
      <c r="AE50" s="45">
        <f t="shared" si="6"/>
        <v>-0.47151436999999952</v>
      </c>
      <c r="AF50" s="46">
        <f t="shared" si="2"/>
        <v>-9.1596774613559013</v>
      </c>
      <c r="AG50" s="47">
        <f t="shared" si="7"/>
        <v>0</v>
      </c>
      <c r="AH50" s="48" t="str">
        <f t="shared" si="8"/>
        <v>нд</v>
      </c>
      <c r="AI50" s="47">
        <f t="shared" si="9"/>
        <v>0</v>
      </c>
      <c r="AJ50" s="48" t="str">
        <f t="shared" si="10"/>
        <v>нд</v>
      </c>
      <c r="AK50" s="47">
        <f t="shared" si="11"/>
        <v>-0.47151436999999952</v>
      </c>
      <c r="AL50" s="46">
        <f t="shared" si="12"/>
        <v>-9.1596774613559013</v>
      </c>
      <c r="AM50" s="47">
        <f t="shared" si="13"/>
        <v>0</v>
      </c>
      <c r="AN50" s="46" t="str">
        <f t="shared" si="14"/>
        <v>нд</v>
      </c>
      <c r="AO50" s="43" t="str">
        <f>[1]F0312_1037000158513_02_69_0!W50</f>
        <v>Экономия денежных средств по результатам закупочной процедуры</v>
      </c>
      <c r="AP50" s="56">
        <f t="shared" ref="AP50:AP52" si="40">U50/T50</f>
        <v>0</v>
      </c>
      <c r="AQ50" s="49">
        <v>0</v>
      </c>
      <c r="AR50" s="49">
        <v>0</v>
      </c>
      <c r="AS50" s="49">
        <f>'[2]приложение 1.4'!$J$18*1.18</f>
        <v>9.4517999999999986</v>
      </c>
      <c r="AT50" s="49">
        <v>0</v>
      </c>
      <c r="AU50" s="49">
        <f>SUM(AV50:AY50)</f>
        <v>4.32057</v>
      </c>
      <c r="AV50" s="49">
        <f>AQ50</f>
        <v>0</v>
      </c>
      <c r="AW50" s="49">
        <f>AR50</f>
        <v>0</v>
      </c>
      <c r="AX50" s="43">
        <v>4.32057</v>
      </c>
      <c r="AY50" s="49">
        <f>AT50</f>
        <v>0</v>
      </c>
      <c r="AZ50" s="50" t="e">
        <f>SUM(#REF!,#REF!,#REF!,AP50,#REF!)</f>
        <v>#REF!</v>
      </c>
      <c r="BA50" s="50" t="e">
        <f>SUM(#REF!,#REF!,#REF!,AU50,#REF!)</f>
        <v>#REF!</v>
      </c>
      <c r="BC50" s="51">
        <f>U50/T50</f>
        <v>0</v>
      </c>
      <c r="BD50" s="51"/>
    </row>
    <row r="51" spans="1:56" ht="65.25" customHeight="1" x14ac:dyDescent="0.25">
      <c r="A51" s="39" t="s">
        <v>111</v>
      </c>
      <c r="B51" s="40" t="s">
        <v>112</v>
      </c>
      <c r="C51" s="41" t="s">
        <v>113</v>
      </c>
      <c r="D51" s="41" t="str">
        <f t="shared" si="0"/>
        <v>Е_0000060005</v>
      </c>
      <c r="E51" s="41" t="s">
        <v>108</v>
      </c>
      <c r="F51" s="55">
        <v>0</v>
      </c>
      <c r="G51" s="55">
        <v>0</v>
      </c>
      <c r="H51" s="55">
        <v>0</v>
      </c>
      <c r="I51" s="55">
        <v>0</v>
      </c>
      <c r="J51" s="55">
        <v>0</v>
      </c>
      <c r="K51" s="55">
        <v>6</v>
      </c>
      <c r="L51" s="55">
        <v>0</v>
      </c>
      <c r="M51" s="55" t="s">
        <v>109</v>
      </c>
      <c r="N51" s="55" t="s">
        <v>114</v>
      </c>
      <c r="O51" s="43">
        <v>14.67</v>
      </c>
      <c r="P51" s="45">
        <v>35.58446824</v>
      </c>
      <c r="Q51" s="45">
        <v>10.151</v>
      </c>
      <c r="R51" s="45">
        <v>0</v>
      </c>
      <c r="S51" s="45">
        <f t="shared" ref="S51" si="41">P51-R51</f>
        <v>35.58446824</v>
      </c>
      <c r="T51" s="45">
        <v>5.9812821239999998</v>
      </c>
      <c r="U51" s="45">
        <v>0</v>
      </c>
      <c r="V51" s="45">
        <v>0</v>
      </c>
      <c r="W51" s="45">
        <v>5.9812821239999998</v>
      </c>
      <c r="X51" s="45">
        <v>0</v>
      </c>
      <c r="Y51" s="45">
        <v>5.4030005900000004</v>
      </c>
      <c r="Z51" s="45">
        <v>0</v>
      </c>
      <c r="AA51" s="45">
        <v>0</v>
      </c>
      <c r="AB51" s="45">
        <v>5.4030005900000004</v>
      </c>
      <c r="AC51" s="45">
        <v>0</v>
      </c>
      <c r="AD51" s="45">
        <f t="shared" si="39"/>
        <v>30.181467649999998</v>
      </c>
      <c r="AE51" s="45">
        <f t="shared" si="6"/>
        <v>-0.57828153399999938</v>
      </c>
      <c r="AF51" s="46">
        <f t="shared" si="2"/>
        <v>-9.6681868872166152</v>
      </c>
      <c r="AG51" s="47">
        <f t="shared" si="7"/>
        <v>0</v>
      </c>
      <c r="AH51" s="48" t="str">
        <f t="shared" si="8"/>
        <v>нд</v>
      </c>
      <c r="AI51" s="47">
        <f t="shared" si="9"/>
        <v>0</v>
      </c>
      <c r="AJ51" s="48" t="str">
        <f t="shared" si="10"/>
        <v>нд</v>
      </c>
      <c r="AK51" s="47">
        <f t="shared" si="11"/>
        <v>-0.57828153399999938</v>
      </c>
      <c r="AL51" s="46">
        <f t="shared" si="12"/>
        <v>-9.6681868872166152</v>
      </c>
      <c r="AM51" s="47">
        <f t="shared" si="13"/>
        <v>0</v>
      </c>
      <c r="AN51" s="46" t="str">
        <f t="shared" si="14"/>
        <v>нд</v>
      </c>
      <c r="AO51" s="43" t="str">
        <f>[1]F0312_1037000158513_02_69_0!W51</f>
        <v>Уменьшение количества вспомогательного оборудования в связи с уточнением количества ячеек РУ-10кВ РП в целях оптимизации схемы электроснабжения</v>
      </c>
      <c r="AP51" s="56">
        <f t="shared" si="40"/>
        <v>0</v>
      </c>
      <c r="AQ51" s="49">
        <v>0</v>
      </c>
      <c r="AR51" s="49">
        <v>0</v>
      </c>
      <c r="AS51" s="49">
        <f>'[2]приложение 1.4'!$J$24*1.18</f>
        <v>3.0168838396000002</v>
      </c>
      <c r="AT51" s="49">
        <v>0</v>
      </c>
      <c r="AU51" s="49">
        <f>SUM(AV51:AY51)</f>
        <v>2.5720697600000002</v>
      </c>
      <c r="AV51" s="49">
        <v>0</v>
      </c>
      <c r="AW51" s="49">
        <v>0</v>
      </c>
      <c r="AX51" s="43">
        <v>2.5720697600000002</v>
      </c>
      <c r="AY51" s="49">
        <v>0</v>
      </c>
      <c r="AZ51" s="50" t="e">
        <f>SUM(#REF!,#REF!,#REF!,AP51,#REF!)</f>
        <v>#REF!</v>
      </c>
      <c r="BA51" s="50" t="e">
        <f>SUM(#REF!,#REF!,#REF!,AU51,#REF!)</f>
        <v>#REF!</v>
      </c>
      <c r="BC51" s="51"/>
    </row>
    <row r="52" spans="1:56" ht="69.75" customHeight="1" x14ac:dyDescent="0.25">
      <c r="A52" s="39" t="s">
        <v>115</v>
      </c>
      <c r="B52" s="40" t="s">
        <v>116</v>
      </c>
      <c r="C52" s="41" t="s">
        <v>117</v>
      </c>
      <c r="D52" s="41" t="str">
        <f t="shared" si="0"/>
        <v>Г</v>
      </c>
      <c r="E52" s="41" t="s">
        <v>53</v>
      </c>
      <c r="F52" s="42"/>
      <c r="G52" s="42"/>
      <c r="H52" s="42"/>
      <c r="I52" s="42"/>
      <c r="J52" s="42"/>
      <c r="K52" s="42"/>
      <c r="L52" s="42"/>
      <c r="M52" s="42"/>
      <c r="N52" s="42"/>
      <c r="O52" s="43" t="e">
        <f>SUM(#REF!,#REF!)</f>
        <v>#REF!</v>
      </c>
      <c r="P52" s="45">
        <v>29.516207560000002</v>
      </c>
      <c r="Q52" s="45">
        <v>31.881</v>
      </c>
      <c r="R52" s="45">
        <v>0</v>
      </c>
      <c r="S52" s="45">
        <f>P52-R52</f>
        <v>29.516207560000002</v>
      </c>
      <c r="T52" s="45">
        <v>29.516207556000001</v>
      </c>
      <c r="U52" s="45">
        <v>0</v>
      </c>
      <c r="V52" s="45">
        <v>0</v>
      </c>
      <c r="W52" s="45">
        <v>29.516207556000001</v>
      </c>
      <c r="X52" s="45">
        <v>0</v>
      </c>
      <c r="Y52" s="45">
        <v>21.459876059999999</v>
      </c>
      <c r="Z52" s="45">
        <v>0</v>
      </c>
      <c r="AA52" s="45">
        <v>0</v>
      </c>
      <c r="AB52" s="45">
        <v>21.459876059999999</v>
      </c>
      <c r="AC52" s="45">
        <v>0</v>
      </c>
      <c r="AD52" s="45">
        <f t="shared" si="39"/>
        <v>8.0563315000000024</v>
      </c>
      <c r="AE52" s="45">
        <f t="shared" si="6"/>
        <v>-8.0563314960000021</v>
      </c>
      <c r="AF52" s="46">
        <f t="shared" si="2"/>
        <v>-27.294602400105177</v>
      </c>
      <c r="AG52" s="47">
        <f t="shared" si="7"/>
        <v>0</v>
      </c>
      <c r="AH52" s="48" t="str">
        <f t="shared" si="8"/>
        <v>нд</v>
      </c>
      <c r="AI52" s="47">
        <f t="shared" si="9"/>
        <v>0</v>
      </c>
      <c r="AJ52" s="48" t="str">
        <f t="shared" si="10"/>
        <v>нд</v>
      </c>
      <c r="AK52" s="47">
        <f t="shared" si="11"/>
        <v>-8.0563314960000021</v>
      </c>
      <c r="AL52" s="46">
        <f t="shared" si="12"/>
        <v>-27.294602400105177</v>
      </c>
      <c r="AM52" s="47">
        <f t="shared" si="13"/>
        <v>0</v>
      </c>
      <c r="AN52" s="46" t="str">
        <f t="shared" si="14"/>
        <v>нд</v>
      </c>
      <c r="AO52" s="43" t="str">
        <f>[1]F0312_1037000158513_02_69_0!W52</f>
        <v xml:space="preserve">Экономия денежных средств в результате применения эквивалентного оборудования РУ-10кВ по отношению к ранее заявленному в закупочной документации </v>
      </c>
      <c r="AP52" s="56">
        <f t="shared" si="40"/>
        <v>0</v>
      </c>
      <c r="AQ52" s="49" t="e">
        <f>SUM(#REF!,#REF!)</f>
        <v>#REF!</v>
      </c>
      <c r="AR52" s="49" t="e">
        <f>SUM(#REF!,#REF!)</f>
        <v>#REF!</v>
      </c>
      <c r="AS52" s="49" t="e">
        <f>SUM(#REF!,#REF!)</f>
        <v>#REF!</v>
      </c>
      <c r="AT52" s="49" t="e">
        <f>SUM(#REF!,#REF!)</f>
        <v>#REF!</v>
      </c>
      <c r="AU52" s="49" t="e">
        <f>SUM(#REF!,#REF!)</f>
        <v>#REF!</v>
      </c>
      <c r="AV52" s="49" t="e">
        <f>SUM(#REF!,#REF!)</f>
        <v>#REF!</v>
      </c>
      <c r="AW52" s="49" t="e">
        <f>SUM(#REF!,#REF!)</f>
        <v>#REF!</v>
      </c>
      <c r="AX52" s="43" t="e">
        <f>SUM(#REF!,#REF!)</f>
        <v>#REF!</v>
      </c>
      <c r="AY52" s="49" t="e">
        <f>SUM(#REF!,#REF!)</f>
        <v>#REF!</v>
      </c>
      <c r="AZ52" s="50" t="e">
        <f>SUM(#REF!,#REF!,#REF!,AP52,#REF!)</f>
        <v>#REF!</v>
      </c>
      <c r="BA52" s="50" t="e">
        <f>SUM(#REF!,#REF!,#REF!,AU52,#REF!)</f>
        <v>#REF!</v>
      </c>
      <c r="BC52" s="51"/>
    </row>
    <row r="53" spans="1:56" ht="47.25" x14ac:dyDescent="0.25">
      <c r="A53" s="39" t="s">
        <v>118</v>
      </c>
      <c r="B53" s="40" t="s">
        <v>119</v>
      </c>
      <c r="C53" s="41" t="s">
        <v>53</v>
      </c>
      <c r="D53" s="41" t="str">
        <f t="shared" si="0"/>
        <v>Е_0030000006</v>
      </c>
      <c r="E53" s="41" t="s">
        <v>108</v>
      </c>
      <c r="F53" s="55">
        <v>0</v>
      </c>
      <c r="G53" s="55">
        <v>0</v>
      </c>
      <c r="H53" s="55">
        <v>3</v>
      </c>
      <c r="I53" s="55">
        <v>0</v>
      </c>
      <c r="J53" s="55">
        <v>0</v>
      </c>
      <c r="K53" s="55">
        <v>0</v>
      </c>
      <c r="L53" s="55">
        <v>0</v>
      </c>
      <c r="M53" s="55" t="s">
        <v>109</v>
      </c>
      <c r="N53" s="55" t="s">
        <v>120</v>
      </c>
      <c r="O53" s="43">
        <v>14.38</v>
      </c>
      <c r="P53" s="45">
        <f>SUM(P54,P55)</f>
        <v>0</v>
      </c>
      <c r="Q53" s="45">
        <f>SUM(Q54,Q55)</f>
        <v>0</v>
      </c>
      <c r="R53" s="45">
        <f>SUM(R54,R55)</f>
        <v>0</v>
      </c>
      <c r="S53" s="45">
        <f>SUM(S54,S55)</f>
        <v>0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5">
        <f>SUM(AD54,AD55)</f>
        <v>0</v>
      </c>
      <c r="AE53" s="45">
        <f t="shared" si="6"/>
        <v>0</v>
      </c>
      <c r="AF53" s="46" t="str">
        <f t="shared" si="2"/>
        <v/>
      </c>
      <c r="AG53" s="47">
        <f t="shared" si="7"/>
        <v>0</v>
      </c>
      <c r="AH53" s="48" t="str">
        <f t="shared" si="8"/>
        <v>нд</v>
      </c>
      <c r="AI53" s="47">
        <f t="shared" si="9"/>
        <v>0</v>
      </c>
      <c r="AJ53" s="48" t="str">
        <f t="shared" si="10"/>
        <v>нд</v>
      </c>
      <c r="AK53" s="47">
        <f t="shared" si="11"/>
        <v>0</v>
      </c>
      <c r="AL53" s="46" t="str">
        <f t="shared" si="12"/>
        <v/>
      </c>
      <c r="AM53" s="47">
        <f t="shared" si="13"/>
        <v>0</v>
      </c>
      <c r="AN53" s="46" t="str">
        <f t="shared" si="14"/>
        <v>нд</v>
      </c>
      <c r="AO53" s="43" t="str">
        <f>[1]F0312_1037000158513_02_69_0!W53</f>
        <v>нд</v>
      </c>
      <c r="AP53" s="56" t="e">
        <f>U53/T53</f>
        <v>#DIV/0!</v>
      </c>
      <c r="AQ53" s="49">
        <v>0</v>
      </c>
      <c r="AR53" s="49">
        <v>0</v>
      </c>
      <c r="AS53" s="49">
        <f>'[2]приложение 1.4'!$J$21*1.18</f>
        <v>1.1313280680000002</v>
      </c>
      <c r="AT53" s="49">
        <v>0</v>
      </c>
      <c r="AU53" s="49">
        <f t="shared" ref="AU53:AU69" si="42">SUM(AV53:AY53)</f>
        <v>3.1681783336000002</v>
      </c>
      <c r="AV53" s="49">
        <v>0</v>
      </c>
      <c r="AW53" s="49">
        <v>0</v>
      </c>
      <c r="AX53" s="43">
        <v>3.1681783336000002</v>
      </c>
      <c r="AY53" s="49">
        <v>0</v>
      </c>
      <c r="AZ53" s="50" t="e">
        <f>SUM(#REF!,#REF!,#REF!,AP53,#REF!)</f>
        <v>#REF!</v>
      </c>
      <c r="BA53" s="50" t="e">
        <f>SUM(#REF!,#REF!,#REF!,AU53,#REF!)</f>
        <v>#REF!</v>
      </c>
    </row>
    <row r="54" spans="1:56" ht="31.5" x14ac:dyDescent="0.25">
      <c r="A54" s="39" t="s">
        <v>121</v>
      </c>
      <c r="B54" s="40" t="s">
        <v>122</v>
      </c>
      <c r="C54" s="41" t="s">
        <v>53</v>
      </c>
      <c r="D54" s="41" t="str">
        <f t="shared" si="0"/>
        <v>Е_0030000007</v>
      </c>
      <c r="E54" s="41" t="s">
        <v>108</v>
      </c>
      <c r="F54" s="55">
        <v>0</v>
      </c>
      <c r="G54" s="55">
        <v>0</v>
      </c>
      <c r="H54" s="55">
        <v>3</v>
      </c>
      <c r="I54" s="55">
        <v>0</v>
      </c>
      <c r="J54" s="55">
        <v>0</v>
      </c>
      <c r="K54" s="55">
        <v>0</v>
      </c>
      <c r="L54" s="55">
        <v>0</v>
      </c>
      <c r="M54" s="55" t="s">
        <v>109</v>
      </c>
      <c r="N54" s="55" t="s">
        <v>123</v>
      </c>
      <c r="O54" s="43">
        <v>62.91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45">
        <v>0</v>
      </c>
      <c r="AC54" s="45">
        <v>0</v>
      </c>
      <c r="AD54" s="45">
        <v>0</v>
      </c>
      <c r="AE54" s="45">
        <f t="shared" si="6"/>
        <v>0</v>
      </c>
      <c r="AF54" s="46" t="str">
        <f t="shared" si="2"/>
        <v/>
      </c>
      <c r="AG54" s="47">
        <f t="shared" si="7"/>
        <v>0</v>
      </c>
      <c r="AH54" s="48" t="str">
        <f t="shared" si="8"/>
        <v>нд</v>
      </c>
      <c r="AI54" s="47">
        <f t="shared" si="9"/>
        <v>0</v>
      </c>
      <c r="AJ54" s="48" t="str">
        <f t="shared" si="10"/>
        <v>нд</v>
      </c>
      <c r="AK54" s="47">
        <f t="shared" si="11"/>
        <v>0</v>
      </c>
      <c r="AL54" s="46" t="str">
        <f t="shared" si="12"/>
        <v/>
      </c>
      <c r="AM54" s="47">
        <f t="shared" si="13"/>
        <v>0</v>
      </c>
      <c r="AN54" s="46" t="str">
        <f t="shared" si="14"/>
        <v>нд</v>
      </c>
      <c r="AO54" s="43" t="str">
        <f>[1]F0312_1037000158513_02_69_0!W54</f>
        <v>нд</v>
      </c>
      <c r="AP54" s="56" t="e">
        <f>U54/T54</f>
        <v>#DIV/0!</v>
      </c>
      <c r="AQ54" s="49">
        <v>0</v>
      </c>
      <c r="AR54" s="49">
        <v>0</v>
      </c>
      <c r="AS54" s="49">
        <f>'[2]приложение 1.4'!$J$22*1.18</f>
        <v>11.4065467</v>
      </c>
      <c r="AT54" s="49">
        <v>0</v>
      </c>
      <c r="AU54" s="49">
        <f t="shared" si="42"/>
        <v>21.626124513800001</v>
      </c>
      <c r="AV54" s="49">
        <v>0</v>
      </c>
      <c r="AW54" s="49">
        <v>0</v>
      </c>
      <c r="AX54" s="43">
        <v>21.626124513800001</v>
      </c>
      <c r="AY54" s="49">
        <v>0</v>
      </c>
      <c r="AZ54" s="50" t="e">
        <f>SUM(#REF!,#REF!,#REF!,AP54,#REF!)</f>
        <v>#REF!</v>
      </c>
      <c r="BA54" s="50" t="e">
        <f>SUM(#REF!,#REF!,#REF!,AU54,#REF!)</f>
        <v>#REF!</v>
      </c>
    </row>
    <row r="55" spans="1:56" ht="47.25" x14ac:dyDescent="0.25">
      <c r="A55" s="39" t="s">
        <v>124</v>
      </c>
      <c r="B55" s="40" t="s">
        <v>125</v>
      </c>
      <c r="C55" s="41" t="s">
        <v>53</v>
      </c>
      <c r="D55" s="41" t="str">
        <f t="shared" si="0"/>
        <v>Г</v>
      </c>
      <c r="E55" s="41" t="s">
        <v>53</v>
      </c>
      <c r="F55" s="42"/>
      <c r="G55" s="42"/>
      <c r="H55" s="42"/>
      <c r="I55" s="42"/>
      <c r="J55" s="42"/>
      <c r="K55" s="42"/>
      <c r="L55" s="42"/>
      <c r="M55" s="42"/>
      <c r="N55" s="42"/>
      <c r="O55" s="43">
        <f>SUM(P55:T55)</f>
        <v>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45">
        <v>0</v>
      </c>
      <c r="X55" s="45">
        <v>0</v>
      </c>
      <c r="Y55" s="45">
        <v>0</v>
      </c>
      <c r="Z55" s="45">
        <v>0</v>
      </c>
      <c r="AA55" s="45">
        <v>0</v>
      </c>
      <c r="AB55" s="45">
        <v>0</v>
      </c>
      <c r="AC55" s="45">
        <v>0</v>
      </c>
      <c r="AD55" s="45">
        <v>0</v>
      </c>
      <c r="AE55" s="45">
        <f t="shared" si="6"/>
        <v>0</v>
      </c>
      <c r="AF55" s="46" t="str">
        <f t="shared" si="2"/>
        <v/>
      </c>
      <c r="AG55" s="47">
        <f t="shared" si="7"/>
        <v>0</v>
      </c>
      <c r="AH55" s="48" t="str">
        <f t="shared" si="8"/>
        <v>нд</v>
      </c>
      <c r="AI55" s="47">
        <f t="shared" si="9"/>
        <v>0</v>
      </c>
      <c r="AJ55" s="48" t="str">
        <f t="shared" si="10"/>
        <v>нд</v>
      </c>
      <c r="AK55" s="47">
        <f t="shared" si="11"/>
        <v>0</v>
      </c>
      <c r="AL55" s="46" t="str">
        <f t="shared" si="12"/>
        <v/>
      </c>
      <c r="AM55" s="47">
        <f t="shared" si="13"/>
        <v>0</v>
      </c>
      <c r="AN55" s="46" t="str">
        <f t="shared" si="14"/>
        <v>нд</v>
      </c>
      <c r="AO55" s="43" t="str">
        <f>[1]F0312_1037000158513_02_69_0!W55</f>
        <v>нд</v>
      </c>
      <c r="AP55" s="49">
        <f t="shared" ref="AP55:AP69" si="43">SUM(AQ55:AT55)</f>
        <v>0</v>
      </c>
      <c r="AQ55" s="49">
        <v>0</v>
      </c>
      <c r="AR55" s="49">
        <v>0</v>
      </c>
      <c r="AS55" s="49">
        <v>0</v>
      </c>
      <c r="AT55" s="49">
        <v>0</v>
      </c>
      <c r="AU55" s="49">
        <f t="shared" si="42"/>
        <v>0</v>
      </c>
      <c r="AV55" s="49">
        <v>0</v>
      </c>
      <c r="AW55" s="49">
        <v>0</v>
      </c>
      <c r="AX55" s="43">
        <v>0</v>
      </c>
      <c r="AY55" s="49">
        <v>0</v>
      </c>
      <c r="AZ55" s="50" t="e">
        <f>SUM(#REF!,#REF!,#REF!,AP55,#REF!)</f>
        <v>#REF!</v>
      </c>
      <c r="BA55" s="50" t="e">
        <f>SUM(#REF!,#REF!,#REF!,AU55,#REF!)</f>
        <v>#REF!</v>
      </c>
    </row>
    <row r="56" spans="1:56" ht="47.25" x14ac:dyDescent="0.25">
      <c r="A56" s="39" t="s">
        <v>126</v>
      </c>
      <c r="B56" s="40" t="s">
        <v>127</v>
      </c>
      <c r="C56" s="41" t="s">
        <v>53</v>
      </c>
      <c r="D56" s="41" t="str">
        <f t="shared" si="0"/>
        <v>Г</v>
      </c>
      <c r="E56" s="41" t="s">
        <v>53</v>
      </c>
      <c r="F56" s="42"/>
      <c r="G56" s="42"/>
      <c r="H56" s="42"/>
      <c r="I56" s="42"/>
      <c r="J56" s="42"/>
      <c r="K56" s="42"/>
      <c r="L56" s="42"/>
      <c r="M56" s="42"/>
      <c r="N56" s="42"/>
      <c r="O56" s="43">
        <f>SUM(P56:T56)</f>
        <v>420.843388573472</v>
      </c>
      <c r="P56" s="45">
        <f>SUM(P57,P58,P59,P60,P61,P64,P65,P66)</f>
        <v>180.73955161000001</v>
      </c>
      <c r="Q56" s="45">
        <f>SUM(Q57,Q58,Q59,Q60,Q61,Q64,Q65,Q66)</f>
        <v>39.33</v>
      </c>
      <c r="R56" s="45">
        <f>SUM(R57,R58,R59,R60,R61,R64,R65,R66)</f>
        <v>0</v>
      </c>
      <c r="S56" s="45">
        <f>SUM(S57,S58,S59,S60,S61,S64,S65,S66)</f>
        <v>180.73955161000001</v>
      </c>
      <c r="T56" s="45">
        <v>20.034285353471986</v>
      </c>
      <c r="U56" s="45">
        <v>0</v>
      </c>
      <c r="V56" s="45">
        <v>0</v>
      </c>
      <c r="W56" s="45">
        <v>20.034285353471986</v>
      </c>
      <c r="X56" s="45">
        <v>0</v>
      </c>
      <c r="Y56" s="45">
        <v>18.60892823</v>
      </c>
      <c r="Z56" s="45">
        <v>0</v>
      </c>
      <c r="AA56" s="45">
        <v>0</v>
      </c>
      <c r="AB56" s="45">
        <v>18.60892823</v>
      </c>
      <c r="AC56" s="45">
        <v>0</v>
      </c>
      <c r="AD56" s="45">
        <f>SUM(AD57,AD58,AD59,AD60,AD61,AD64,AD65,AD66)</f>
        <v>162.13062338</v>
      </c>
      <c r="AE56" s="45">
        <f t="shared" si="6"/>
        <v>-1.4253571234719864</v>
      </c>
      <c r="AF56" s="46">
        <f t="shared" si="2"/>
        <v>-7.1145893069001778</v>
      </c>
      <c r="AG56" s="47">
        <f t="shared" si="7"/>
        <v>0</v>
      </c>
      <c r="AH56" s="48" t="str">
        <f t="shared" si="8"/>
        <v>нд</v>
      </c>
      <c r="AI56" s="47">
        <f t="shared" si="9"/>
        <v>0</v>
      </c>
      <c r="AJ56" s="48" t="str">
        <f t="shared" si="10"/>
        <v>нд</v>
      </c>
      <c r="AK56" s="47">
        <f t="shared" si="11"/>
        <v>-1.4253571234719864</v>
      </c>
      <c r="AL56" s="46">
        <f t="shared" si="12"/>
        <v>-7.1145893069001778</v>
      </c>
      <c r="AM56" s="47">
        <f t="shared" si="13"/>
        <v>0</v>
      </c>
      <c r="AN56" s="46" t="str">
        <f t="shared" si="14"/>
        <v>нд</v>
      </c>
      <c r="AO56" s="43" t="str">
        <f>[1]F0312_1037000158513_02_69_0!W56</f>
        <v>нд</v>
      </c>
      <c r="AP56" s="49">
        <f t="shared" si="43"/>
        <v>0</v>
      </c>
      <c r="AQ56" s="49">
        <v>0</v>
      </c>
      <c r="AR56" s="49">
        <v>0</v>
      </c>
      <c r="AS56" s="49">
        <v>0</v>
      </c>
      <c r="AT56" s="49">
        <v>0</v>
      </c>
      <c r="AU56" s="49">
        <f t="shared" si="42"/>
        <v>0</v>
      </c>
      <c r="AV56" s="49">
        <v>0</v>
      </c>
      <c r="AW56" s="49">
        <v>0</v>
      </c>
      <c r="AX56" s="43">
        <v>0</v>
      </c>
      <c r="AY56" s="49">
        <v>0</v>
      </c>
      <c r="AZ56" s="50" t="e">
        <f>SUM(#REF!,#REF!,#REF!,AP56,#REF!)</f>
        <v>#REF!</v>
      </c>
      <c r="BA56" s="50" t="e">
        <f>SUM(#REF!,#REF!,#REF!,AU56,#REF!)</f>
        <v>#REF!</v>
      </c>
    </row>
    <row r="57" spans="1:56" ht="47.25" x14ac:dyDescent="0.25">
      <c r="A57" s="39" t="s">
        <v>128</v>
      </c>
      <c r="B57" s="40" t="s">
        <v>129</v>
      </c>
      <c r="C57" s="41" t="s">
        <v>53</v>
      </c>
      <c r="D57" s="41" t="str">
        <f t="shared" si="0"/>
        <v>Г</v>
      </c>
      <c r="E57" s="41" t="s">
        <v>53</v>
      </c>
      <c r="F57" s="42"/>
      <c r="G57" s="42"/>
      <c r="H57" s="42"/>
      <c r="I57" s="42"/>
      <c r="J57" s="42"/>
      <c r="K57" s="42"/>
      <c r="L57" s="42"/>
      <c r="M57" s="42"/>
      <c r="N57" s="42"/>
      <c r="O57" s="43">
        <f>SUM(P57:T57)</f>
        <v>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45">
        <v>0</v>
      </c>
      <c r="X57" s="45">
        <v>0</v>
      </c>
      <c r="Y57" s="45">
        <v>0</v>
      </c>
      <c r="Z57" s="45">
        <v>0</v>
      </c>
      <c r="AA57" s="45">
        <v>0</v>
      </c>
      <c r="AB57" s="45">
        <v>0</v>
      </c>
      <c r="AC57" s="45">
        <v>0</v>
      </c>
      <c r="AD57" s="45">
        <v>0</v>
      </c>
      <c r="AE57" s="45">
        <f t="shared" si="6"/>
        <v>0</v>
      </c>
      <c r="AF57" s="46" t="str">
        <f t="shared" si="2"/>
        <v/>
      </c>
      <c r="AG57" s="47">
        <f t="shared" si="7"/>
        <v>0</v>
      </c>
      <c r="AH57" s="48" t="str">
        <f t="shared" si="8"/>
        <v>нд</v>
      </c>
      <c r="AI57" s="47">
        <f t="shared" si="9"/>
        <v>0</v>
      </c>
      <c r="AJ57" s="48" t="str">
        <f t="shared" si="10"/>
        <v>нд</v>
      </c>
      <c r="AK57" s="47">
        <f t="shared" si="11"/>
        <v>0</v>
      </c>
      <c r="AL57" s="46" t="str">
        <f t="shared" si="12"/>
        <v/>
      </c>
      <c r="AM57" s="47">
        <f t="shared" si="13"/>
        <v>0</v>
      </c>
      <c r="AN57" s="46" t="str">
        <f t="shared" si="14"/>
        <v>нд</v>
      </c>
      <c r="AO57" s="43" t="str">
        <f>[1]F0312_1037000158513_02_69_0!W57</f>
        <v>нд</v>
      </c>
      <c r="AP57" s="49">
        <f t="shared" si="43"/>
        <v>0</v>
      </c>
      <c r="AQ57" s="49">
        <v>0</v>
      </c>
      <c r="AR57" s="49">
        <v>0</v>
      </c>
      <c r="AS57" s="49">
        <v>0</v>
      </c>
      <c r="AT57" s="49">
        <v>0</v>
      </c>
      <c r="AU57" s="49">
        <f t="shared" si="42"/>
        <v>0</v>
      </c>
      <c r="AV57" s="49">
        <v>0</v>
      </c>
      <c r="AW57" s="49">
        <v>0</v>
      </c>
      <c r="AX57" s="43">
        <v>0</v>
      </c>
      <c r="AY57" s="49">
        <v>0</v>
      </c>
      <c r="AZ57" s="50" t="e">
        <f>SUM(#REF!,#REF!,#REF!,AP57,#REF!)</f>
        <v>#REF!</v>
      </c>
      <c r="BA57" s="50" t="e">
        <f>SUM(#REF!,#REF!,#REF!,AU57,#REF!)</f>
        <v>#REF!</v>
      </c>
    </row>
    <row r="58" spans="1:56" ht="47.25" x14ac:dyDescent="0.25">
      <c r="A58" s="39" t="s">
        <v>130</v>
      </c>
      <c r="B58" s="40" t="s">
        <v>131</v>
      </c>
      <c r="C58" s="41" t="s">
        <v>53</v>
      </c>
      <c r="D58" s="41" t="str">
        <f t="shared" si="0"/>
        <v>Е_0030000009</v>
      </c>
      <c r="E58" s="41" t="s">
        <v>108</v>
      </c>
      <c r="F58" s="55">
        <v>0</v>
      </c>
      <c r="G58" s="55">
        <v>0</v>
      </c>
      <c r="H58" s="55">
        <v>3</v>
      </c>
      <c r="I58" s="55">
        <v>0</v>
      </c>
      <c r="J58" s="55">
        <v>0</v>
      </c>
      <c r="K58" s="55">
        <v>0</v>
      </c>
      <c r="L58" s="55">
        <v>0</v>
      </c>
      <c r="M58" s="55" t="s">
        <v>109</v>
      </c>
      <c r="N58" s="55" t="s">
        <v>132</v>
      </c>
      <c r="O58" s="43">
        <v>3.97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45">
        <v>0</v>
      </c>
      <c r="AE58" s="45">
        <f t="shared" si="6"/>
        <v>0</v>
      </c>
      <c r="AF58" s="46" t="str">
        <f t="shared" si="2"/>
        <v/>
      </c>
      <c r="AG58" s="47">
        <f t="shared" si="7"/>
        <v>0</v>
      </c>
      <c r="AH58" s="48" t="str">
        <f t="shared" si="8"/>
        <v>нд</v>
      </c>
      <c r="AI58" s="47">
        <f t="shared" si="9"/>
        <v>0</v>
      </c>
      <c r="AJ58" s="48" t="str">
        <f t="shared" si="10"/>
        <v>нд</v>
      </c>
      <c r="AK58" s="47">
        <f t="shared" si="11"/>
        <v>0</v>
      </c>
      <c r="AL58" s="46" t="str">
        <f t="shared" si="12"/>
        <v/>
      </c>
      <c r="AM58" s="47">
        <f t="shared" si="13"/>
        <v>0</v>
      </c>
      <c r="AN58" s="46" t="str">
        <f t="shared" si="14"/>
        <v>нд</v>
      </c>
      <c r="AO58" s="43" t="str">
        <f>[1]F0312_1037000158513_02_69_0!W58</f>
        <v>нд</v>
      </c>
      <c r="AP58" s="56" t="e">
        <f>U58/T58</f>
        <v>#DIV/0!</v>
      </c>
      <c r="AQ58" s="49">
        <v>0</v>
      </c>
      <c r="AR58" s="49">
        <v>0</v>
      </c>
      <c r="AS58" s="49">
        <f>'[2]приложение 1.4'!$J$25*1.18</f>
        <v>0.47986799219999998</v>
      </c>
      <c r="AT58" s="49">
        <v>0</v>
      </c>
      <c r="AU58" s="49">
        <f t="shared" si="42"/>
        <v>0.81911931000000004</v>
      </c>
      <c r="AV58" s="49">
        <v>0</v>
      </c>
      <c r="AW58" s="49">
        <v>0</v>
      </c>
      <c r="AX58" s="43">
        <v>0.81911931000000004</v>
      </c>
      <c r="AY58" s="49">
        <v>0</v>
      </c>
      <c r="AZ58" s="50" t="e">
        <f>SUM(#REF!,#REF!,#REF!,AP58,#REF!)</f>
        <v>#REF!</v>
      </c>
      <c r="BA58" s="50" t="e">
        <f>SUM(#REF!,#REF!,#REF!,AU58,#REF!)</f>
        <v>#REF!</v>
      </c>
    </row>
    <row r="59" spans="1:56" ht="47.25" x14ac:dyDescent="0.25">
      <c r="A59" s="39" t="s">
        <v>133</v>
      </c>
      <c r="B59" s="40" t="s">
        <v>134</v>
      </c>
      <c r="C59" s="41" t="s">
        <v>53</v>
      </c>
      <c r="D59" s="41" t="str">
        <f t="shared" si="0"/>
        <v>Г</v>
      </c>
      <c r="E59" s="41" t="s">
        <v>53</v>
      </c>
      <c r="F59" s="42"/>
      <c r="G59" s="42"/>
      <c r="H59" s="42"/>
      <c r="I59" s="42"/>
      <c r="J59" s="42"/>
      <c r="K59" s="42"/>
      <c r="L59" s="42"/>
      <c r="M59" s="42"/>
      <c r="N59" s="42"/>
      <c r="O59" s="43">
        <f>SUM(P59:T59)</f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45">
        <v>0</v>
      </c>
      <c r="AE59" s="45">
        <f t="shared" si="6"/>
        <v>0</v>
      </c>
      <c r="AF59" s="46" t="str">
        <f t="shared" si="2"/>
        <v/>
      </c>
      <c r="AG59" s="47">
        <f t="shared" si="7"/>
        <v>0</v>
      </c>
      <c r="AH59" s="48" t="str">
        <f t="shared" si="8"/>
        <v>нд</v>
      </c>
      <c r="AI59" s="47">
        <f t="shared" si="9"/>
        <v>0</v>
      </c>
      <c r="AJ59" s="48" t="str">
        <f t="shared" si="10"/>
        <v>нд</v>
      </c>
      <c r="AK59" s="47">
        <f t="shared" si="11"/>
        <v>0</v>
      </c>
      <c r="AL59" s="46" t="str">
        <f t="shared" si="12"/>
        <v/>
      </c>
      <c r="AM59" s="47">
        <f t="shared" si="13"/>
        <v>0</v>
      </c>
      <c r="AN59" s="46" t="str">
        <f t="shared" si="14"/>
        <v>нд</v>
      </c>
      <c r="AO59" s="43" t="str">
        <f>[1]F0312_1037000158513_02_69_0!W59</f>
        <v>нд</v>
      </c>
      <c r="AP59" s="49">
        <f t="shared" si="43"/>
        <v>0</v>
      </c>
      <c r="AQ59" s="49">
        <v>0</v>
      </c>
      <c r="AR59" s="49">
        <v>0</v>
      </c>
      <c r="AS59" s="49">
        <v>0</v>
      </c>
      <c r="AT59" s="49">
        <v>0</v>
      </c>
      <c r="AU59" s="49">
        <f t="shared" si="42"/>
        <v>0</v>
      </c>
      <c r="AV59" s="49">
        <v>0</v>
      </c>
      <c r="AW59" s="49">
        <v>0</v>
      </c>
      <c r="AX59" s="43">
        <v>0</v>
      </c>
      <c r="AY59" s="49">
        <v>0</v>
      </c>
      <c r="AZ59" s="50" t="e">
        <f>SUM(#REF!,#REF!,#REF!,AP59,#REF!)</f>
        <v>#REF!</v>
      </c>
      <c r="BA59" s="50" t="e">
        <f>SUM(#REF!,#REF!,#REF!,AU59,#REF!)</f>
        <v>#REF!</v>
      </c>
    </row>
    <row r="60" spans="1:56" ht="47.25" x14ac:dyDescent="0.25">
      <c r="A60" s="39" t="s">
        <v>135</v>
      </c>
      <c r="B60" s="40" t="s">
        <v>136</v>
      </c>
      <c r="C60" s="41" t="s">
        <v>53</v>
      </c>
      <c r="D60" s="41" t="str">
        <f t="shared" si="0"/>
        <v>Г</v>
      </c>
      <c r="E60" s="41" t="s">
        <v>53</v>
      </c>
      <c r="F60" s="42"/>
      <c r="G60" s="42"/>
      <c r="H60" s="42"/>
      <c r="I60" s="42"/>
      <c r="J60" s="42"/>
      <c r="K60" s="42"/>
      <c r="L60" s="42"/>
      <c r="M60" s="42"/>
      <c r="N60" s="42"/>
      <c r="O60" s="43">
        <f>SUM(P60:T60)</f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5">
        <v>0</v>
      </c>
      <c r="AD60" s="45">
        <v>0</v>
      </c>
      <c r="AE60" s="45">
        <f t="shared" si="6"/>
        <v>0</v>
      </c>
      <c r="AF60" s="46" t="str">
        <f t="shared" si="2"/>
        <v/>
      </c>
      <c r="AG60" s="47">
        <f t="shared" si="7"/>
        <v>0</v>
      </c>
      <c r="AH60" s="48" t="str">
        <f t="shared" si="8"/>
        <v>нд</v>
      </c>
      <c r="AI60" s="47">
        <f t="shared" si="9"/>
        <v>0</v>
      </c>
      <c r="AJ60" s="48" t="str">
        <f t="shared" si="10"/>
        <v>нд</v>
      </c>
      <c r="AK60" s="47">
        <f t="shared" si="11"/>
        <v>0</v>
      </c>
      <c r="AL60" s="46" t="str">
        <f t="shared" si="12"/>
        <v/>
      </c>
      <c r="AM60" s="47">
        <f t="shared" si="13"/>
        <v>0</v>
      </c>
      <c r="AN60" s="46" t="str">
        <f t="shared" si="14"/>
        <v>нд</v>
      </c>
      <c r="AO60" s="43" t="str">
        <f>[1]F0312_1037000158513_02_69_0!W60</f>
        <v>нд</v>
      </c>
      <c r="AP60" s="49">
        <f t="shared" si="43"/>
        <v>0</v>
      </c>
      <c r="AQ60" s="49">
        <v>0</v>
      </c>
      <c r="AR60" s="49">
        <v>0</v>
      </c>
      <c r="AS60" s="49">
        <v>0</v>
      </c>
      <c r="AT60" s="49">
        <v>0</v>
      </c>
      <c r="AU60" s="49">
        <f t="shared" si="42"/>
        <v>0</v>
      </c>
      <c r="AV60" s="49">
        <v>0</v>
      </c>
      <c r="AW60" s="49">
        <v>0</v>
      </c>
      <c r="AX60" s="43">
        <v>0</v>
      </c>
      <c r="AY60" s="49">
        <v>0</v>
      </c>
      <c r="AZ60" s="50" t="e">
        <f>SUM(#REF!,#REF!,#REF!,AP60,#REF!)</f>
        <v>#REF!</v>
      </c>
      <c r="BA60" s="50" t="e">
        <f>SUM(#REF!,#REF!,#REF!,AU60,#REF!)</f>
        <v>#REF!</v>
      </c>
    </row>
    <row r="61" spans="1:56" ht="63" x14ac:dyDescent="0.25">
      <c r="A61" s="39" t="s">
        <v>137</v>
      </c>
      <c r="B61" s="40" t="s">
        <v>138</v>
      </c>
      <c r="C61" s="41" t="s">
        <v>53</v>
      </c>
      <c r="D61" s="41" t="str">
        <f t="shared" si="0"/>
        <v>Г</v>
      </c>
      <c r="E61" s="41" t="s">
        <v>53</v>
      </c>
      <c r="F61" s="42"/>
      <c r="G61" s="42"/>
      <c r="H61" s="42"/>
      <c r="I61" s="42"/>
      <c r="J61" s="42"/>
      <c r="K61" s="42"/>
      <c r="L61" s="42"/>
      <c r="M61" s="42"/>
      <c r="N61" s="42"/>
      <c r="O61" s="43">
        <f>SUM(P61:T61)</f>
        <v>420.843388573472</v>
      </c>
      <c r="P61" s="45">
        <f>SUM(P62:P63)</f>
        <v>180.73955161000001</v>
      </c>
      <c r="Q61" s="45">
        <f>SUM(Q62:Q63)</f>
        <v>39.33</v>
      </c>
      <c r="R61" s="45">
        <f>SUM(R62:R63)</f>
        <v>0</v>
      </c>
      <c r="S61" s="45">
        <f>SUM(S62:S63)</f>
        <v>180.73955161000001</v>
      </c>
      <c r="T61" s="45">
        <v>20.034285353471986</v>
      </c>
      <c r="U61" s="45">
        <v>0</v>
      </c>
      <c r="V61" s="45">
        <v>0</v>
      </c>
      <c r="W61" s="45">
        <v>20.034285353471986</v>
      </c>
      <c r="X61" s="45">
        <v>0</v>
      </c>
      <c r="Y61" s="45">
        <v>18.60892823</v>
      </c>
      <c r="Z61" s="45">
        <v>0</v>
      </c>
      <c r="AA61" s="45">
        <v>0</v>
      </c>
      <c r="AB61" s="45">
        <v>18.60892823</v>
      </c>
      <c r="AC61" s="45">
        <v>0</v>
      </c>
      <c r="AD61" s="45">
        <f>SUM(AD62:AD63)</f>
        <v>162.13062338</v>
      </c>
      <c r="AE61" s="45">
        <f t="shared" si="6"/>
        <v>-1.4253571234719864</v>
      </c>
      <c r="AF61" s="46">
        <f t="shared" si="2"/>
        <v>-7.1145893069001778</v>
      </c>
      <c r="AG61" s="47">
        <f t="shared" si="7"/>
        <v>0</v>
      </c>
      <c r="AH61" s="48" t="str">
        <f t="shared" si="8"/>
        <v>нд</v>
      </c>
      <c r="AI61" s="47">
        <f t="shared" si="9"/>
        <v>0</v>
      </c>
      <c r="AJ61" s="48" t="str">
        <f t="shared" si="10"/>
        <v>нд</v>
      </c>
      <c r="AK61" s="47">
        <f t="shared" si="11"/>
        <v>-1.4253571234719864</v>
      </c>
      <c r="AL61" s="46">
        <f t="shared" si="12"/>
        <v>-7.1145893069001778</v>
      </c>
      <c r="AM61" s="47">
        <f t="shared" si="13"/>
        <v>0</v>
      </c>
      <c r="AN61" s="46" t="str">
        <f t="shared" si="14"/>
        <v>нд</v>
      </c>
      <c r="AO61" s="43" t="str">
        <f>[1]F0312_1037000158513_02_69_0!W61</f>
        <v>нд</v>
      </c>
      <c r="AP61" s="49">
        <f t="shared" si="43"/>
        <v>0</v>
      </c>
      <c r="AQ61" s="49">
        <v>0</v>
      </c>
      <c r="AR61" s="49">
        <v>0</v>
      </c>
      <c r="AS61" s="49">
        <v>0</v>
      </c>
      <c r="AT61" s="49">
        <v>0</v>
      </c>
      <c r="AU61" s="49">
        <f t="shared" si="42"/>
        <v>0</v>
      </c>
      <c r="AV61" s="49">
        <v>0</v>
      </c>
      <c r="AW61" s="49">
        <v>0</v>
      </c>
      <c r="AX61" s="43">
        <v>0</v>
      </c>
      <c r="AY61" s="49">
        <v>0</v>
      </c>
      <c r="AZ61" s="50" t="e">
        <f>SUM(#REF!,#REF!,#REF!,AP61,#REF!)</f>
        <v>#REF!</v>
      </c>
      <c r="BA61" s="50" t="e">
        <f>SUM(#REF!,#REF!,#REF!,AU61,#REF!)</f>
        <v>#REF!</v>
      </c>
    </row>
    <row r="62" spans="1:56" ht="78.75" customHeight="1" x14ac:dyDescent="0.25">
      <c r="A62" s="39" t="s">
        <v>139</v>
      </c>
      <c r="B62" s="40" t="s">
        <v>140</v>
      </c>
      <c r="C62" s="41" t="s">
        <v>141</v>
      </c>
      <c r="D62" s="41" t="str">
        <f t="shared" si="0"/>
        <v>Г</v>
      </c>
      <c r="E62" s="41" t="s">
        <v>53</v>
      </c>
      <c r="F62" s="42"/>
      <c r="G62" s="42"/>
      <c r="H62" s="42"/>
      <c r="I62" s="42"/>
      <c r="J62" s="42"/>
      <c r="K62" s="42"/>
      <c r="L62" s="42"/>
      <c r="M62" s="42"/>
      <c r="N62" s="42"/>
      <c r="O62" s="43">
        <f>SUM(O63,O64)</f>
        <v>0</v>
      </c>
      <c r="P62" s="45">
        <v>35.67017594</v>
      </c>
      <c r="Q62" s="45">
        <v>10.377000000000001</v>
      </c>
      <c r="R62" s="45">
        <v>0</v>
      </c>
      <c r="S62" s="45">
        <f>P62-R62</f>
        <v>35.67017594</v>
      </c>
      <c r="T62" s="45">
        <v>5.3722495080000003</v>
      </c>
      <c r="U62" s="45">
        <v>0</v>
      </c>
      <c r="V62" s="45">
        <v>0</v>
      </c>
      <c r="W62" s="45">
        <v>5.3722495080000003</v>
      </c>
      <c r="X62" s="45">
        <v>0</v>
      </c>
      <c r="Y62" s="45">
        <v>5.0557746799999999</v>
      </c>
      <c r="Z62" s="45">
        <v>0</v>
      </c>
      <c r="AA62" s="45">
        <v>0</v>
      </c>
      <c r="AB62" s="45">
        <v>5.0557746799999999</v>
      </c>
      <c r="AC62" s="45">
        <v>0</v>
      </c>
      <c r="AD62" s="45">
        <f>S62-Y62</f>
        <v>30.614401260000001</v>
      </c>
      <c r="AE62" s="45">
        <f t="shared" si="6"/>
        <v>-0.31647482800000049</v>
      </c>
      <c r="AF62" s="46">
        <f t="shared" si="2"/>
        <v>-5.8909182741554913</v>
      </c>
      <c r="AG62" s="47">
        <f t="shared" si="7"/>
        <v>0</v>
      </c>
      <c r="AH62" s="48" t="str">
        <f t="shared" si="8"/>
        <v>нд</v>
      </c>
      <c r="AI62" s="47">
        <f t="shared" si="9"/>
        <v>0</v>
      </c>
      <c r="AJ62" s="48" t="str">
        <f t="shared" si="10"/>
        <v>нд</v>
      </c>
      <c r="AK62" s="47">
        <f t="shared" si="11"/>
        <v>-0.31647482800000049</v>
      </c>
      <c r="AL62" s="46">
        <f t="shared" si="12"/>
        <v>-5.8909182741554913</v>
      </c>
      <c r="AM62" s="47">
        <f t="shared" si="13"/>
        <v>0</v>
      </c>
      <c r="AN62" s="46" t="str">
        <f t="shared" si="14"/>
        <v>нд</v>
      </c>
      <c r="AO62" s="43" t="s">
        <v>142</v>
      </c>
      <c r="AP62" s="56">
        <f>U62/T62</f>
        <v>0</v>
      </c>
      <c r="AQ62" s="49">
        <f t="shared" ref="AQ62:AY62" si="44">SUM(AQ63,AQ64)</f>
        <v>0</v>
      </c>
      <c r="AR62" s="49">
        <f t="shared" si="44"/>
        <v>0</v>
      </c>
      <c r="AS62" s="49">
        <f t="shared" si="44"/>
        <v>0</v>
      </c>
      <c r="AT62" s="49">
        <f t="shared" si="44"/>
        <v>0</v>
      </c>
      <c r="AU62" s="49">
        <f t="shared" si="44"/>
        <v>4.3907361099999997</v>
      </c>
      <c r="AV62" s="49">
        <f t="shared" si="44"/>
        <v>0</v>
      </c>
      <c r="AW62" s="49">
        <f t="shared" si="44"/>
        <v>0</v>
      </c>
      <c r="AX62" s="43">
        <f t="shared" si="44"/>
        <v>4.3907361099999997</v>
      </c>
      <c r="AY62" s="49">
        <f t="shared" si="44"/>
        <v>0</v>
      </c>
      <c r="AZ62" s="50" t="e">
        <f>SUM(#REF!,#REF!,#REF!,AP62,#REF!)</f>
        <v>#REF!</v>
      </c>
      <c r="BA62" s="50" t="e">
        <f>SUM(#REF!,#REF!,#REF!,AU62,#REF!)</f>
        <v>#REF!</v>
      </c>
    </row>
    <row r="63" spans="1:56" ht="83.25" customHeight="1" x14ac:dyDescent="0.25">
      <c r="A63" s="39" t="s">
        <v>143</v>
      </c>
      <c r="B63" s="40" t="s">
        <v>144</v>
      </c>
      <c r="C63" s="41" t="s">
        <v>145</v>
      </c>
      <c r="D63" s="41" t="str">
        <f t="shared" si="0"/>
        <v>Г</v>
      </c>
      <c r="E63" s="41" t="s">
        <v>53</v>
      </c>
      <c r="F63" s="42"/>
      <c r="G63" s="42"/>
      <c r="H63" s="42"/>
      <c r="I63" s="42"/>
      <c r="J63" s="42"/>
      <c r="K63" s="42"/>
      <c r="L63" s="42"/>
      <c r="M63" s="42"/>
      <c r="N63" s="42"/>
      <c r="O63" s="43">
        <v>0</v>
      </c>
      <c r="P63" s="45">
        <v>145.06937567</v>
      </c>
      <c r="Q63" s="45">
        <v>28.952999999999999</v>
      </c>
      <c r="R63" s="45">
        <v>0</v>
      </c>
      <c r="S63" s="45">
        <f>P63-R63</f>
        <v>145.06937567</v>
      </c>
      <c r="T63" s="45">
        <v>14.662035845471987</v>
      </c>
      <c r="U63" s="45">
        <v>0</v>
      </c>
      <c r="V63" s="45">
        <v>0</v>
      </c>
      <c r="W63" s="45">
        <v>14.662035845471987</v>
      </c>
      <c r="X63" s="45">
        <v>0</v>
      </c>
      <c r="Y63" s="45">
        <v>13.553153549999999</v>
      </c>
      <c r="Z63" s="45">
        <v>0</v>
      </c>
      <c r="AA63" s="45">
        <v>0</v>
      </c>
      <c r="AB63" s="45">
        <v>13.553153549999999</v>
      </c>
      <c r="AC63" s="45">
        <v>0</v>
      </c>
      <c r="AD63" s="45">
        <f>S63-Y63</f>
        <v>131.51622212000001</v>
      </c>
      <c r="AE63" s="45">
        <f t="shared" si="6"/>
        <v>-1.1088822954719877</v>
      </c>
      <c r="AF63" s="46">
        <f t="shared" si="2"/>
        <v>-7.5629490144401679</v>
      </c>
      <c r="AG63" s="47">
        <f t="shared" si="7"/>
        <v>0</v>
      </c>
      <c r="AH63" s="48" t="str">
        <f t="shared" si="8"/>
        <v>нд</v>
      </c>
      <c r="AI63" s="47">
        <f t="shared" si="9"/>
        <v>0</v>
      </c>
      <c r="AJ63" s="48" t="str">
        <f t="shared" si="10"/>
        <v>нд</v>
      </c>
      <c r="AK63" s="47">
        <f t="shared" si="11"/>
        <v>-1.1088822954719877</v>
      </c>
      <c r="AL63" s="46">
        <f t="shared" si="12"/>
        <v>-7.5629490144401679</v>
      </c>
      <c r="AM63" s="47">
        <f t="shared" si="13"/>
        <v>0</v>
      </c>
      <c r="AN63" s="46" t="str">
        <f t="shared" si="14"/>
        <v>нд</v>
      </c>
      <c r="AO63" s="43" t="s">
        <v>142</v>
      </c>
      <c r="AP63" s="56">
        <f>U63/T63</f>
        <v>0</v>
      </c>
      <c r="AQ63" s="49">
        <v>0</v>
      </c>
      <c r="AR63" s="49">
        <v>0</v>
      </c>
      <c r="AS63" s="49">
        <v>0</v>
      </c>
      <c r="AT63" s="49">
        <v>0</v>
      </c>
      <c r="AU63" s="49">
        <v>0</v>
      </c>
      <c r="AV63" s="49">
        <v>0</v>
      </c>
      <c r="AW63" s="49">
        <v>0</v>
      </c>
      <c r="AX63" s="43">
        <v>0</v>
      </c>
      <c r="AY63" s="49">
        <v>0</v>
      </c>
      <c r="AZ63" s="50" t="e">
        <f>SUM(#REF!,#REF!,#REF!,AP63,#REF!)</f>
        <v>#REF!</v>
      </c>
      <c r="BA63" s="50" t="e">
        <f>SUM(#REF!,#REF!,#REF!,AU63,#REF!)</f>
        <v>#REF!</v>
      </c>
    </row>
    <row r="64" spans="1:56" ht="63" x14ac:dyDescent="0.25">
      <c r="A64" s="39" t="s">
        <v>146</v>
      </c>
      <c r="B64" s="40" t="s">
        <v>147</v>
      </c>
      <c r="C64" s="41" t="s">
        <v>53</v>
      </c>
      <c r="D64" s="41" t="str">
        <f t="shared" si="0"/>
        <v>Г</v>
      </c>
      <c r="E64" s="41" t="s">
        <v>53</v>
      </c>
      <c r="F64" s="42"/>
      <c r="G64" s="42"/>
      <c r="H64" s="42"/>
      <c r="I64" s="42"/>
      <c r="J64" s="42"/>
      <c r="K64" s="42"/>
      <c r="L64" s="42"/>
      <c r="M64" s="42"/>
      <c r="N64" s="42"/>
      <c r="O64" s="43">
        <f>SUM(O65)</f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5">
        <v>0</v>
      </c>
      <c r="AD64" s="45">
        <v>0</v>
      </c>
      <c r="AE64" s="45">
        <f t="shared" si="6"/>
        <v>0</v>
      </c>
      <c r="AF64" s="46" t="str">
        <f t="shared" si="2"/>
        <v/>
      </c>
      <c r="AG64" s="47">
        <f t="shared" si="7"/>
        <v>0</v>
      </c>
      <c r="AH64" s="48" t="str">
        <f t="shared" si="8"/>
        <v>нд</v>
      </c>
      <c r="AI64" s="47">
        <f t="shared" si="9"/>
        <v>0</v>
      </c>
      <c r="AJ64" s="48" t="str">
        <f t="shared" si="10"/>
        <v>нд</v>
      </c>
      <c r="AK64" s="47">
        <f t="shared" si="11"/>
        <v>0</v>
      </c>
      <c r="AL64" s="46" t="str">
        <f t="shared" si="12"/>
        <v/>
      </c>
      <c r="AM64" s="47">
        <f t="shared" si="13"/>
        <v>0</v>
      </c>
      <c r="AN64" s="46" t="str">
        <f t="shared" si="14"/>
        <v>нд</v>
      </c>
      <c r="AO64" s="43" t="str">
        <f>[1]F0312_1037000158513_02_69_0!W64</f>
        <v>нд</v>
      </c>
      <c r="AP64" s="49">
        <f t="shared" ref="AP64:AY64" si="45">SUM(AP65)</f>
        <v>0</v>
      </c>
      <c r="AQ64" s="49">
        <f t="shared" si="45"/>
        <v>0</v>
      </c>
      <c r="AR64" s="49">
        <f t="shared" si="45"/>
        <v>0</v>
      </c>
      <c r="AS64" s="49">
        <f t="shared" si="45"/>
        <v>0</v>
      </c>
      <c r="AT64" s="49">
        <f t="shared" si="45"/>
        <v>0</v>
      </c>
      <c r="AU64" s="49">
        <f t="shared" si="45"/>
        <v>4.3907361099999997</v>
      </c>
      <c r="AV64" s="49">
        <f t="shared" si="45"/>
        <v>0</v>
      </c>
      <c r="AW64" s="49">
        <f t="shared" si="45"/>
        <v>0</v>
      </c>
      <c r="AX64" s="43">
        <f t="shared" si="45"/>
        <v>4.3907361099999997</v>
      </c>
      <c r="AY64" s="49">
        <f t="shared" si="45"/>
        <v>0</v>
      </c>
      <c r="AZ64" s="50" t="e">
        <f>SUM(#REF!,#REF!,#REF!,AP64,#REF!)</f>
        <v>#REF!</v>
      </c>
      <c r="BA64" s="50" t="e">
        <f>SUM(#REF!,#REF!,#REF!,AU64,#REF!)</f>
        <v>#REF!</v>
      </c>
    </row>
    <row r="65" spans="1:53" ht="63" x14ac:dyDescent="0.25">
      <c r="A65" s="39" t="s">
        <v>148</v>
      </c>
      <c r="B65" s="40" t="s">
        <v>149</v>
      </c>
      <c r="C65" s="41" t="s">
        <v>53</v>
      </c>
      <c r="D65" s="41" t="str">
        <f t="shared" si="0"/>
        <v>Е_0000000872</v>
      </c>
      <c r="E65" s="41" t="s">
        <v>108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8</v>
      </c>
      <c r="N65" s="42">
        <v>72</v>
      </c>
      <c r="O65" s="43">
        <v>0</v>
      </c>
      <c r="P65" s="45">
        <v>0</v>
      </c>
      <c r="Q65" s="45">
        <v>0</v>
      </c>
      <c r="R65" s="45">
        <v>0</v>
      </c>
      <c r="S65" s="45">
        <v>0</v>
      </c>
      <c r="T65" s="45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5">
        <v>0</v>
      </c>
      <c r="AD65" s="45">
        <v>0</v>
      </c>
      <c r="AE65" s="45">
        <f t="shared" si="6"/>
        <v>0</v>
      </c>
      <c r="AF65" s="46" t="str">
        <f t="shared" si="2"/>
        <v/>
      </c>
      <c r="AG65" s="47">
        <f t="shared" si="7"/>
        <v>0</v>
      </c>
      <c r="AH65" s="48" t="str">
        <f t="shared" si="8"/>
        <v>нд</v>
      </c>
      <c r="AI65" s="47">
        <f t="shared" si="9"/>
        <v>0</v>
      </c>
      <c r="AJ65" s="48" t="str">
        <f t="shared" si="10"/>
        <v>нд</v>
      </c>
      <c r="AK65" s="47">
        <f t="shared" si="11"/>
        <v>0</v>
      </c>
      <c r="AL65" s="46" t="str">
        <f t="shared" si="12"/>
        <v/>
      </c>
      <c r="AM65" s="47">
        <f t="shared" si="13"/>
        <v>0</v>
      </c>
      <c r="AN65" s="46" t="str">
        <f t="shared" si="14"/>
        <v>нд</v>
      </c>
      <c r="AO65" s="43" t="str">
        <f>[1]F0312_1037000158513_02_69_0!W65</f>
        <v>нд</v>
      </c>
      <c r="AP65" s="49">
        <f t="shared" si="43"/>
        <v>0</v>
      </c>
      <c r="AQ65" s="49">
        <v>0</v>
      </c>
      <c r="AR65" s="49">
        <v>0</v>
      </c>
      <c r="AS65" s="49">
        <v>0</v>
      </c>
      <c r="AT65" s="49">
        <v>0</v>
      </c>
      <c r="AU65" s="49">
        <f t="shared" si="42"/>
        <v>4.3907361099999997</v>
      </c>
      <c r="AV65" s="49">
        <v>0</v>
      </c>
      <c r="AW65" s="49">
        <v>0</v>
      </c>
      <c r="AX65" s="43">
        <v>4.3907361099999997</v>
      </c>
      <c r="AY65" s="49">
        <v>0</v>
      </c>
      <c r="AZ65" s="50" t="e">
        <f>SUM(#REF!,#REF!,#REF!,AP65,#REF!)</f>
        <v>#REF!</v>
      </c>
      <c r="BA65" s="50" t="e">
        <f>SUM(#REF!,#REF!,#REF!,AU65,#REF!)</f>
        <v>#REF!</v>
      </c>
    </row>
    <row r="66" spans="1:53" ht="63" x14ac:dyDescent="0.25">
      <c r="A66" s="39" t="s">
        <v>150</v>
      </c>
      <c r="B66" s="40" t="s">
        <v>151</v>
      </c>
      <c r="C66" s="41" t="s">
        <v>53</v>
      </c>
      <c r="D66" s="41" t="str">
        <f t="shared" si="0"/>
        <v>Г</v>
      </c>
      <c r="E66" s="41" t="s">
        <v>53</v>
      </c>
      <c r="F66" s="42"/>
      <c r="G66" s="42"/>
      <c r="H66" s="42"/>
      <c r="I66" s="42"/>
      <c r="J66" s="42"/>
      <c r="K66" s="42"/>
      <c r="L66" s="42"/>
      <c r="M66" s="42"/>
      <c r="N66" s="42"/>
      <c r="O66" s="43">
        <f>SUM(O67,O68)</f>
        <v>54.459999999999994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45">
        <f t="shared" si="6"/>
        <v>0</v>
      </c>
      <c r="AF66" s="46" t="str">
        <f t="shared" si="2"/>
        <v/>
      </c>
      <c r="AG66" s="47">
        <f t="shared" si="7"/>
        <v>0</v>
      </c>
      <c r="AH66" s="48" t="str">
        <f t="shared" si="8"/>
        <v>нд</v>
      </c>
      <c r="AI66" s="47">
        <f t="shared" si="9"/>
        <v>0</v>
      </c>
      <c r="AJ66" s="48" t="str">
        <f t="shared" si="10"/>
        <v>нд</v>
      </c>
      <c r="AK66" s="47">
        <f t="shared" si="11"/>
        <v>0</v>
      </c>
      <c r="AL66" s="46" t="str">
        <f t="shared" si="12"/>
        <v/>
      </c>
      <c r="AM66" s="47">
        <f t="shared" si="13"/>
        <v>0</v>
      </c>
      <c r="AN66" s="46" t="str">
        <f t="shared" si="14"/>
        <v>нд</v>
      </c>
      <c r="AO66" s="43" t="str">
        <f>[1]F0312_1037000158513_02_69_0!W66</f>
        <v>нд</v>
      </c>
      <c r="AP66" s="49" t="e">
        <f t="shared" ref="AP66:AV66" si="46">SUM(AP67,AP68)</f>
        <v>#DIV/0!</v>
      </c>
      <c r="AQ66" s="49">
        <f t="shared" si="46"/>
        <v>0</v>
      </c>
      <c r="AR66" s="49">
        <f t="shared" si="46"/>
        <v>0</v>
      </c>
      <c r="AS66" s="49">
        <f t="shared" si="46"/>
        <v>54.454842666238996</v>
      </c>
      <c r="AT66" s="49">
        <f t="shared" si="46"/>
        <v>0</v>
      </c>
      <c r="AU66" s="49">
        <f t="shared" si="46"/>
        <v>16.2329828204</v>
      </c>
      <c r="AV66" s="49">
        <f t="shared" si="46"/>
        <v>0</v>
      </c>
      <c r="AW66" s="49">
        <f>SUM(AW67,AW68)</f>
        <v>0</v>
      </c>
      <c r="AX66" s="43">
        <f>SUM(AX67,AX68)</f>
        <v>16.2329828204</v>
      </c>
      <c r="AY66" s="49">
        <f>SUM(AY67,AY68)</f>
        <v>0</v>
      </c>
      <c r="AZ66" s="50" t="e">
        <f>SUM(#REF!,#REF!,#REF!,AP66,#REF!)</f>
        <v>#REF!</v>
      </c>
      <c r="BA66" s="50" t="e">
        <f>SUM(#REF!,#REF!,#REF!,AU66,#REF!)</f>
        <v>#REF!</v>
      </c>
    </row>
    <row r="67" spans="1:53" ht="63" x14ac:dyDescent="0.25">
      <c r="A67" s="39" t="s">
        <v>152</v>
      </c>
      <c r="B67" s="40" t="s">
        <v>153</v>
      </c>
      <c r="C67" s="41" t="s">
        <v>53</v>
      </c>
      <c r="D67" s="41" t="str">
        <f t="shared" si="0"/>
        <v>Г</v>
      </c>
      <c r="E67" s="41" t="s">
        <v>53</v>
      </c>
      <c r="F67" s="42"/>
      <c r="G67" s="42"/>
      <c r="H67" s="42"/>
      <c r="I67" s="42"/>
      <c r="J67" s="42"/>
      <c r="K67" s="42"/>
      <c r="L67" s="42"/>
      <c r="M67" s="42"/>
      <c r="N67" s="42"/>
      <c r="O67" s="43">
        <f>SUM(P67:T67)</f>
        <v>0</v>
      </c>
      <c r="P67" s="45">
        <f>SUM(P68,P69)</f>
        <v>0</v>
      </c>
      <c r="Q67" s="45">
        <f>SUM(Q68,Q69)</f>
        <v>0</v>
      </c>
      <c r="R67" s="45">
        <f>SUM(R68,R69)</f>
        <v>0</v>
      </c>
      <c r="S67" s="45">
        <f>SUM(S68,S69)</f>
        <v>0</v>
      </c>
      <c r="T67" s="45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5">
        <v>0</v>
      </c>
      <c r="AD67" s="45">
        <f>SUM(AD68,AD69)</f>
        <v>0</v>
      </c>
      <c r="AE67" s="45">
        <f t="shared" si="6"/>
        <v>0</v>
      </c>
      <c r="AF67" s="46" t="str">
        <f t="shared" si="2"/>
        <v/>
      </c>
      <c r="AG67" s="47">
        <f t="shared" si="7"/>
        <v>0</v>
      </c>
      <c r="AH67" s="48" t="str">
        <f t="shared" si="8"/>
        <v>нд</v>
      </c>
      <c r="AI67" s="47">
        <f t="shared" si="9"/>
        <v>0</v>
      </c>
      <c r="AJ67" s="48" t="str">
        <f t="shared" si="10"/>
        <v>нд</v>
      </c>
      <c r="AK67" s="47">
        <f t="shared" si="11"/>
        <v>0</v>
      </c>
      <c r="AL67" s="46" t="str">
        <f t="shared" si="12"/>
        <v/>
      </c>
      <c r="AM67" s="47">
        <f t="shared" si="13"/>
        <v>0</v>
      </c>
      <c r="AN67" s="46" t="str">
        <f t="shared" si="14"/>
        <v>нд</v>
      </c>
      <c r="AO67" s="43" t="str">
        <f>[1]F0312_1037000158513_02_69_0!W67</f>
        <v>нд</v>
      </c>
      <c r="AP67" s="49">
        <f t="shared" si="43"/>
        <v>0</v>
      </c>
      <c r="AQ67" s="49">
        <v>0</v>
      </c>
      <c r="AR67" s="49">
        <v>0</v>
      </c>
      <c r="AS67" s="49">
        <v>0</v>
      </c>
      <c r="AT67" s="49">
        <v>0</v>
      </c>
      <c r="AU67" s="49">
        <f t="shared" si="42"/>
        <v>0</v>
      </c>
      <c r="AV67" s="49">
        <v>0</v>
      </c>
      <c r="AW67" s="49">
        <v>0</v>
      </c>
      <c r="AX67" s="43">
        <v>0</v>
      </c>
      <c r="AY67" s="49">
        <v>0</v>
      </c>
      <c r="AZ67" s="50" t="e">
        <f>SUM(#REF!,#REF!,#REF!,AP67,#REF!)</f>
        <v>#REF!</v>
      </c>
      <c r="BA67" s="50" t="e">
        <f>SUM(#REF!,#REF!,#REF!,AU67,#REF!)</f>
        <v>#REF!</v>
      </c>
    </row>
    <row r="68" spans="1:53" ht="47.25" x14ac:dyDescent="0.25">
      <c r="A68" s="39" t="s">
        <v>154</v>
      </c>
      <c r="B68" s="40" t="s">
        <v>155</v>
      </c>
      <c r="C68" s="41" t="s">
        <v>53</v>
      </c>
      <c r="D68" s="41" t="str">
        <f t="shared" si="0"/>
        <v>Г</v>
      </c>
      <c r="E68" s="41" t="s">
        <v>53</v>
      </c>
      <c r="F68" s="42"/>
      <c r="G68" s="42"/>
      <c r="H68" s="42"/>
      <c r="I68" s="42"/>
      <c r="J68" s="42"/>
      <c r="K68" s="42"/>
      <c r="L68" s="42"/>
      <c r="M68" s="42"/>
      <c r="N68" s="42"/>
      <c r="O68" s="43">
        <f>SUM(O69:O80)</f>
        <v>54.459999999999994</v>
      </c>
      <c r="P68" s="45" t="s">
        <v>102</v>
      </c>
      <c r="Q68" s="45" t="s">
        <v>102</v>
      </c>
      <c r="R68" s="45" t="s">
        <v>102</v>
      </c>
      <c r="S68" s="45" t="s">
        <v>102</v>
      </c>
      <c r="T68" s="45" t="s">
        <v>102</v>
      </c>
      <c r="U68" s="45">
        <v>0</v>
      </c>
      <c r="V68" s="45">
        <v>0</v>
      </c>
      <c r="W68" s="45" t="s">
        <v>102</v>
      </c>
      <c r="X68" s="45">
        <v>0</v>
      </c>
      <c r="Y68" s="45" t="s">
        <v>102</v>
      </c>
      <c r="Z68" s="45">
        <v>0</v>
      </c>
      <c r="AA68" s="45">
        <v>0</v>
      </c>
      <c r="AB68" s="45" t="s">
        <v>102</v>
      </c>
      <c r="AC68" s="45">
        <v>0</v>
      </c>
      <c r="AD68" s="45" t="s">
        <v>102</v>
      </c>
      <c r="AE68" s="45">
        <v>0</v>
      </c>
      <c r="AF68" s="46" t="str">
        <f t="shared" si="2"/>
        <v/>
      </c>
      <c r="AG68" s="47">
        <f t="shared" si="7"/>
        <v>0</v>
      </c>
      <c r="AH68" s="48" t="str">
        <f t="shared" si="8"/>
        <v>нд</v>
      </c>
      <c r="AI68" s="47">
        <f t="shared" si="9"/>
        <v>0</v>
      </c>
      <c r="AJ68" s="48" t="str">
        <f t="shared" si="10"/>
        <v>нд</v>
      </c>
      <c r="AK68" s="47">
        <f t="shared" si="11"/>
        <v>0</v>
      </c>
      <c r="AL68" s="46" t="str">
        <f t="shared" si="12"/>
        <v/>
      </c>
      <c r="AM68" s="47">
        <f t="shared" si="13"/>
        <v>0</v>
      </c>
      <c r="AN68" s="46" t="str">
        <f t="shared" si="14"/>
        <v>нд</v>
      </c>
      <c r="AO68" s="43" t="str">
        <f>[1]F0312_1037000158513_02_69_0!W68</f>
        <v>нд</v>
      </c>
      <c r="AP68" s="49" t="e">
        <f t="shared" ref="AP68:AY68" si="47">SUM(AP69:AP80)</f>
        <v>#DIV/0!</v>
      </c>
      <c r="AQ68" s="49">
        <f t="shared" si="47"/>
        <v>0</v>
      </c>
      <c r="AR68" s="49">
        <f t="shared" si="47"/>
        <v>0</v>
      </c>
      <c r="AS68" s="49">
        <f t="shared" si="47"/>
        <v>54.454842666238996</v>
      </c>
      <c r="AT68" s="49">
        <f t="shared" si="47"/>
        <v>0</v>
      </c>
      <c r="AU68" s="49">
        <f t="shared" si="47"/>
        <v>16.2329828204</v>
      </c>
      <c r="AV68" s="49">
        <f t="shared" si="47"/>
        <v>0</v>
      </c>
      <c r="AW68" s="49">
        <f t="shared" si="47"/>
        <v>0</v>
      </c>
      <c r="AX68" s="43">
        <f t="shared" si="47"/>
        <v>16.2329828204</v>
      </c>
      <c r="AY68" s="49">
        <f t="shared" si="47"/>
        <v>0</v>
      </c>
      <c r="AZ68" s="50" t="e">
        <f>SUM(#REF!,#REF!,#REF!,AP68,#REF!)</f>
        <v>#REF!</v>
      </c>
      <c r="BA68" s="50" t="e">
        <f>SUM(#REF!,#REF!,#REF!,AU68,#REF!)</f>
        <v>#REF!</v>
      </c>
    </row>
    <row r="69" spans="1:53" ht="63" x14ac:dyDescent="0.25">
      <c r="A69" s="39" t="s">
        <v>156</v>
      </c>
      <c r="B69" s="40" t="s">
        <v>157</v>
      </c>
      <c r="C69" s="41" t="s">
        <v>53</v>
      </c>
      <c r="D69" s="41" t="str">
        <f t="shared" si="0"/>
        <v>Е_1000000011</v>
      </c>
      <c r="E69" s="41" t="s">
        <v>108</v>
      </c>
      <c r="F69" s="55" t="s">
        <v>158</v>
      </c>
      <c r="G69" s="55" t="s">
        <v>109</v>
      </c>
      <c r="H69" s="55" t="s">
        <v>109</v>
      </c>
      <c r="I69" s="55" t="s">
        <v>109</v>
      </c>
      <c r="J69" s="55" t="s">
        <v>109</v>
      </c>
      <c r="K69" s="55" t="s">
        <v>109</v>
      </c>
      <c r="L69" s="55" t="s">
        <v>109</v>
      </c>
      <c r="M69" s="55" t="s">
        <v>109</v>
      </c>
      <c r="N69" s="55" t="s">
        <v>159</v>
      </c>
      <c r="O69" s="43">
        <v>14.01</v>
      </c>
      <c r="P69" s="45" t="s">
        <v>102</v>
      </c>
      <c r="Q69" s="45" t="s">
        <v>102</v>
      </c>
      <c r="R69" s="45" t="s">
        <v>102</v>
      </c>
      <c r="S69" s="45" t="s">
        <v>102</v>
      </c>
      <c r="T69" s="45" t="s">
        <v>102</v>
      </c>
      <c r="U69" s="45">
        <v>0</v>
      </c>
      <c r="V69" s="45">
        <v>0</v>
      </c>
      <c r="W69" s="45" t="s">
        <v>102</v>
      </c>
      <c r="X69" s="45">
        <v>0</v>
      </c>
      <c r="Y69" s="45" t="s">
        <v>102</v>
      </c>
      <c r="Z69" s="45">
        <v>0</v>
      </c>
      <c r="AA69" s="45">
        <v>0</v>
      </c>
      <c r="AB69" s="45" t="s">
        <v>102</v>
      </c>
      <c r="AC69" s="45">
        <v>0</v>
      </c>
      <c r="AD69" s="45" t="s">
        <v>102</v>
      </c>
      <c r="AE69" s="45">
        <v>0</v>
      </c>
      <c r="AF69" s="46" t="str">
        <f t="shared" si="2"/>
        <v/>
      </c>
      <c r="AG69" s="47">
        <f t="shared" si="7"/>
        <v>0</v>
      </c>
      <c r="AH69" s="48" t="str">
        <f t="shared" si="8"/>
        <v>нд</v>
      </c>
      <c r="AI69" s="47">
        <f t="shared" si="9"/>
        <v>0</v>
      </c>
      <c r="AJ69" s="48" t="str">
        <f t="shared" si="10"/>
        <v>нд</v>
      </c>
      <c r="AK69" s="47">
        <f t="shared" si="11"/>
        <v>0</v>
      </c>
      <c r="AL69" s="46" t="str">
        <f t="shared" si="12"/>
        <v/>
      </c>
      <c r="AM69" s="47">
        <f t="shared" si="13"/>
        <v>0</v>
      </c>
      <c r="AN69" s="46" t="str">
        <f t="shared" si="14"/>
        <v>нд</v>
      </c>
      <c r="AO69" s="43" t="str">
        <f>[1]F0312_1037000158513_02_69_0!W69</f>
        <v>нд</v>
      </c>
      <c r="AP69" s="49">
        <f t="shared" si="43"/>
        <v>14.006092429844001</v>
      </c>
      <c r="AQ69" s="49">
        <v>0</v>
      </c>
      <c r="AR69" s="49">
        <v>0</v>
      </c>
      <c r="AS69" s="49">
        <f>'[2]приложение 1.4'!$J$30*1.18</f>
        <v>14.006092429844001</v>
      </c>
      <c r="AT69" s="49">
        <v>0</v>
      </c>
      <c r="AU69" s="49">
        <f t="shared" si="42"/>
        <v>0</v>
      </c>
      <c r="AV69" s="49">
        <v>0</v>
      </c>
      <c r="AW69" s="49">
        <v>0</v>
      </c>
      <c r="AX69" s="43">
        <v>0</v>
      </c>
      <c r="AY69" s="49">
        <v>0</v>
      </c>
      <c r="AZ69" s="50" t="e">
        <f>SUM(#REF!,#REF!,#REF!,AP69,#REF!)</f>
        <v>#REF!</v>
      </c>
      <c r="BA69" s="50" t="e">
        <f>SUM(#REF!,#REF!,#REF!,AU69,#REF!)</f>
        <v>#REF!</v>
      </c>
    </row>
    <row r="70" spans="1:53" ht="94.5" x14ac:dyDescent="0.25">
      <c r="A70" s="39" t="s">
        <v>160</v>
      </c>
      <c r="B70" s="40" t="s">
        <v>161</v>
      </c>
      <c r="C70" s="41" t="s">
        <v>53</v>
      </c>
      <c r="D70" s="41" t="str">
        <f t="shared" si="0"/>
        <v>Е_1000000012</v>
      </c>
      <c r="E70" s="41" t="s">
        <v>108</v>
      </c>
      <c r="F70" s="55" t="s">
        <v>158</v>
      </c>
      <c r="G70" s="55" t="s">
        <v>109</v>
      </c>
      <c r="H70" s="55" t="s">
        <v>109</v>
      </c>
      <c r="I70" s="55" t="s">
        <v>109</v>
      </c>
      <c r="J70" s="55" t="s">
        <v>109</v>
      </c>
      <c r="K70" s="55" t="s">
        <v>109</v>
      </c>
      <c r="L70" s="55" t="s">
        <v>109</v>
      </c>
      <c r="M70" s="55" t="s">
        <v>109</v>
      </c>
      <c r="N70" s="55" t="s">
        <v>162</v>
      </c>
      <c r="O70" s="43"/>
      <c r="P70" s="45">
        <f>SUM(P71,P72)</f>
        <v>6.4455113400000004</v>
      </c>
      <c r="Q70" s="45">
        <f>SUM(Q71,Q72)</f>
        <v>25.684999999999999</v>
      </c>
      <c r="R70" s="45">
        <f>SUM(R71,R72)</f>
        <v>0</v>
      </c>
      <c r="S70" s="45">
        <f>SUM(S71,S72)</f>
        <v>6.4455113400000004</v>
      </c>
      <c r="T70" s="45">
        <f>SUM(T71,T72)</f>
        <v>6.4455113400000004</v>
      </c>
      <c r="U70" s="45">
        <v>0</v>
      </c>
      <c r="V70" s="45">
        <v>0</v>
      </c>
      <c r="W70" s="45">
        <f>SUM(W71,W72)</f>
        <v>6.4455113400000004</v>
      </c>
      <c r="X70" s="45">
        <v>0</v>
      </c>
      <c r="Y70" s="45">
        <f>SUM(Y71,Y72)</f>
        <v>6.3870054999999999</v>
      </c>
      <c r="Z70" s="45">
        <v>0</v>
      </c>
      <c r="AA70" s="45">
        <v>0</v>
      </c>
      <c r="AB70" s="45">
        <f>SUM(AB71,AB72)</f>
        <v>6.3870054999999999</v>
      </c>
      <c r="AC70" s="45">
        <v>0</v>
      </c>
      <c r="AD70" s="45">
        <f>SUM(AD71,AD72)</f>
        <v>5.8505840000000475E-2</v>
      </c>
      <c r="AE70" s="45">
        <f t="shared" si="6"/>
        <v>-5.8505840000000475E-2</v>
      </c>
      <c r="AF70" s="46">
        <f t="shared" si="2"/>
        <v>-0.90769896931095118</v>
      </c>
      <c r="AG70" s="47">
        <f t="shared" si="7"/>
        <v>0</v>
      </c>
      <c r="AH70" s="48" t="str">
        <f t="shared" si="8"/>
        <v>нд</v>
      </c>
      <c r="AI70" s="47">
        <f t="shared" si="9"/>
        <v>0</v>
      </c>
      <c r="AJ70" s="48" t="str">
        <f t="shared" si="10"/>
        <v>нд</v>
      </c>
      <c r="AK70" s="47">
        <f t="shared" si="11"/>
        <v>-5.8505840000000475E-2</v>
      </c>
      <c r="AL70" s="46">
        <f t="shared" si="12"/>
        <v>-0.90769896931095118</v>
      </c>
      <c r="AM70" s="47">
        <f t="shared" si="13"/>
        <v>0</v>
      </c>
      <c r="AN70" s="46" t="str">
        <f t="shared" si="14"/>
        <v>нд</v>
      </c>
      <c r="AO70" s="43" t="str">
        <f>[1]F0312_1037000158513_02_69_0!W70</f>
        <v>нд</v>
      </c>
      <c r="AP70" s="49"/>
      <c r="AQ70" s="49"/>
      <c r="AR70" s="49"/>
      <c r="AS70" s="49"/>
      <c r="AT70" s="49"/>
      <c r="AU70" s="49"/>
      <c r="AV70" s="49"/>
      <c r="AW70" s="49"/>
      <c r="AX70" s="43"/>
      <c r="AY70" s="49"/>
      <c r="AZ70" s="50"/>
      <c r="BA70" s="50"/>
    </row>
    <row r="71" spans="1:53" ht="78.75" x14ac:dyDescent="0.25">
      <c r="A71" s="39" t="s">
        <v>163</v>
      </c>
      <c r="B71" s="40" t="s">
        <v>164</v>
      </c>
      <c r="C71" s="41" t="s">
        <v>53</v>
      </c>
      <c r="D71" s="41" t="str">
        <f t="shared" si="0"/>
        <v>Е_1000000013</v>
      </c>
      <c r="E71" s="41" t="s">
        <v>108</v>
      </c>
      <c r="F71" s="55" t="s">
        <v>158</v>
      </c>
      <c r="G71" s="55" t="s">
        <v>109</v>
      </c>
      <c r="H71" s="55" t="s">
        <v>109</v>
      </c>
      <c r="I71" s="55" t="s">
        <v>109</v>
      </c>
      <c r="J71" s="55" t="s">
        <v>109</v>
      </c>
      <c r="K71" s="55" t="s">
        <v>109</v>
      </c>
      <c r="L71" s="55" t="s">
        <v>109</v>
      </c>
      <c r="M71" s="55" t="s">
        <v>109</v>
      </c>
      <c r="N71" s="55" t="s">
        <v>165</v>
      </c>
      <c r="O71" s="43"/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45">
        <v>0</v>
      </c>
      <c r="X71" s="45">
        <v>0</v>
      </c>
      <c r="Y71" s="45">
        <v>0</v>
      </c>
      <c r="Z71" s="45">
        <v>0</v>
      </c>
      <c r="AA71" s="45">
        <v>0</v>
      </c>
      <c r="AB71" s="45">
        <v>0</v>
      </c>
      <c r="AC71" s="45">
        <v>0</v>
      </c>
      <c r="AD71" s="45">
        <v>0</v>
      </c>
      <c r="AE71" s="45">
        <f t="shared" si="6"/>
        <v>0</v>
      </c>
      <c r="AF71" s="46" t="str">
        <f t="shared" si="2"/>
        <v/>
      </c>
      <c r="AG71" s="47">
        <f t="shared" si="7"/>
        <v>0</v>
      </c>
      <c r="AH71" s="48" t="str">
        <f t="shared" si="8"/>
        <v>нд</v>
      </c>
      <c r="AI71" s="47">
        <f t="shared" si="9"/>
        <v>0</v>
      </c>
      <c r="AJ71" s="48" t="str">
        <f t="shared" si="10"/>
        <v>нд</v>
      </c>
      <c r="AK71" s="47">
        <f t="shared" si="11"/>
        <v>0</v>
      </c>
      <c r="AL71" s="46" t="str">
        <f t="shared" si="12"/>
        <v/>
      </c>
      <c r="AM71" s="47">
        <f t="shared" si="13"/>
        <v>0</v>
      </c>
      <c r="AN71" s="46" t="str">
        <f t="shared" si="14"/>
        <v>нд</v>
      </c>
      <c r="AO71" s="43" t="str">
        <f>[1]F0312_1037000158513_02_69_0!W71</f>
        <v>нд</v>
      </c>
      <c r="AP71" s="56" t="e">
        <f>U71/T71</f>
        <v>#DIV/0!</v>
      </c>
      <c r="AQ71" s="49"/>
      <c r="AR71" s="49"/>
      <c r="AS71" s="49"/>
      <c r="AT71" s="49"/>
      <c r="AU71" s="49"/>
      <c r="AV71" s="49"/>
      <c r="AW71" s="49"/>
      <c r="AX71" s="43"/>
      <c r="AY71" s="49"/>
      <c r="AZ71" s="50"/>
      <c r="BA71" s="50"/>
    </row>
    <row r="72" spans="1:53" ht="78.75" x14ac:dyDescent="0.25">
      <c r="A72" s="39" t="s">
        <v>166</v>
      </c>
      <c r="B72" s="40" t="s">
        <v>167</v>
      </c>
      <c r="C72" s="41" t="s">
        <v>53</v>
      </c>
      <c r="D72" s="41" t="str">
        <f t="shared" si="0"/>
        <v>Е_0004000021</v>
      </c>
      <c r="E72" s="41" t="s">
        <v>108</v>
      </c>
      <c r="F72" s="55" t="s">
        <v>109</v>
      </c>
      <c r="G72" s="55" t="s">
        <v>109</v>
      </c>
      <c r="H72" s="55" t="s">
        <v>109</v>
      </c>
      <c r="I72" s="55" t="s">
        <v>168</v>
      </c>
      <c r="J72" s="55" t="s">
        <v>109</v>
      </c>
      <c r="K72" s="55" t="s">
        <v>109</v>
      </c>
      <c r="L72" s="55" t="s">
        <v>109</v>
      </c>
      <c r="M72" s="55" t="s">
        <v>109</v>
      </c>
      <c r="N72" s="55" t="s">
        <v>169</v>
      </c>
      <c r="O72" s="43">
        <v>26.97</v>
      </c>
      <c r="P72" s="45">
        <f>SUM(P73:P73)</f>
        <v>6.4455113400000004</v>
      </c>
      <c r="Q72" s="45">
        <f>SUM(Q73:Q73)</f>
        <v>25.684999999999999</v>
      </c>
      <c r="R72" s="45">
        <f>SUM(R73:R73)</f>
        <v>0</v>
      </c>
      <c r="S72" s="45">
        <f>SUM(S73:S73)</f>
        <v>6.4455113400000004</v>
      </c>
      <c r="T72" s="45">
        <v>6.4455113400000004</v>
      </c>
      <c r="U72" s="45">
        <v>0</v>
      </c>
      <c r="V72" s="45">
        <v>0</v>
      </c>
      <c r="W72" s="45">
        <v>6.4455113400000004</v>
      </c>
      <c r="X72" s="45">
        <v>0</v>
      </c>
      <c r="Y72" s="45">
        <v>6.3870054999999999</v>
      </c>
      <c r="Z72" s="45">
        <v>0</v>
      </c>
      <c r="AA72" s="45">
        <v>0</v>
      </c>
      <c r="AB72" s="45">
        <v>6.3870054999999999</v>
      </c>
      <c r="AC72" s="45">
        <v>0</v>
      </c>
      <c r="AD72" s="45">
        <f>SUM(AD73:AD73)</f>
        <v>5.8505840000000475E-2</v>
      </c>
      <c r="AE72" s="45">
        <f t="shared" si="6"/>
        <v>-5.8505840000000475E-2</v>
      </c>
      <c r="AF72" s="46">
        <f t="shared" si="2"/>
        <v>-0.90769896931095118</v>
      </c>
      <c r="AG72" s="47">
        <f t="shared" si="7"/>
        <v>0</v>
      </c>
      <c r="AH72" s="48" t="str">
        <f t="shared" si="8"/>
        <v>нд</v>
      </c>
      <c r="AI72" s="47">
        <f t="shared" si="9"/>
        <v>0</v>
      </c>
      <c r="AJ72" s="48" t="str">
        <f t="shared" si="10"/>
        <v>нд</v>
      </c>
      <c r="AK72" s="47">
        <f t="shared" si="11"/>
        <v>-5.8505840000000475E-2</v>
      </c>
      <c r="AL72" s="46">
        <f t="shared" si="12"/>
        <v>-0.90769896931095118</v>
      </c>
      <c r="AM72" s="47">
        <f t="shared" si="13"/>
        <v>0</v>
      </c>
      <c r="AN72" s="46" t="str">
        <f t="shared" si="14"/>
        <v>нд</v>
      </c>
      <c r="AO72" s="43" t="str">
        <f>[1]F0312_1037000158513_02_69_0!W72</f>
        <v>нд</v>
      </c>
      <c r="AP72" s="49">
        <f>SUM(AQ72:AT72)</f>
        <v>26.965833490929999</v>
      </c>
      <c r="AQ72" s="49">
        <v>0</v>
      </c>
      <c r="AR72" s="49">
        <v>0</v>
      </c>
      <c r="AS72" s="49">
        <f>'[2]приложение 1.4'!$J$54*1.18</f>
        <v>26.965833490929999</v>
      </c>
      <c r="AT72" s="49">
        <v>0</v>
      </c>
      <c r="AU72" s="49">
        <f t="shared" ref="AU72:AU89" si="48">SUM(AV72:AY72)</f>
        <v>0</v>
      </c>
      <c r="AV72" s="49">
        <v>0</v>
      </c>
      <c r="AW72" s="49">
        <v>0</v>
      </c>
      <c r="AX72" s="43">
        <v>0</v>
      </c>
      <c r="AY72" s="49">
        <v>0</v>
      </c>
      <c r="AZ72" s="50" t="e">
        <f>SUM(#REF!,#REF!,#REF!,AP72,#REF!)</f>
        <v>#REF!</v>
      </c>
      <c r="BA72" s="50" t="e">
        <f>SUM(#REF!,#REF!,#REF!,AU72,#REF!)</f>
        <v>#REF!</v>
      </c>
    </row>
    <row r="73" spans="1:53" ht="91.5" customHeight="1" x14ac:dyDescent="0.25">
      <c r="A73" s="39" t="s">
        <v>170</v>
      </c>
      <c r="B73" s="40" t="s">
        <v>171</v>
      </c>
      <c r="C73" s="41" t="s">
        <v>172</v>
      </c>
      <c r="D73" s="41" t="str">
        <f t="shared" si="0"/>
        <v>Е_0004000022</v>
      </c>
      <c r="E73" s="41" t="s">
        <v>108</v>
      </c>
      <c r="F73" s="55" t="s">
        <v>109</v>
      </c>
      <c r="G73" s="55" t="s">
        <v>109</v>
      </c>
      <c r="H73" s="55" t="s">
        <v>109</v>
      </c>
      <c r="I73" s="55" t="s">
        <v>168</v>
      </c>
      <c r="J73" s="55" t="s">
        <v>109</v>
      </c>
      <c r="K73" s="55" t="s">
        <v>109</v>
      </c>
      <c r="L73" s="55" t="s">
        <v>109</v>
      </c>
      <c r="M73" s="55" t="s">
        <v>109</v>
      </c>
      <c r="N73" s="55" t="s">
        <v>173</v>
      </c>
      <c r="O73" s="43">
        <v>13.48</v>
      </c>
      <c r="P73" s="45">
        <v>6.4455113400000004</v>
      </c>
      <c r="Q73" s="45">
        <v>25.684999999999999</v>
      </c>
      <c r="R73" s="45">
        <v>0</v>
      </c>
      <c r="S73" s="45">
        <f>P73-R73</f>
        <v>6.4455113400000004</v>
      </c>
      <c r="T73" s="45">
        <v>6.4455113400000004</v>
      </c>
      <c r="U73" s="45">
        <v>0</v>
      </c>
      <c r="V73" s="45">
        <v>0</v>
      </c>
      <c r="W73" s="45">
        <v>6.4455113400000004</v>
      </c>
      <c r="X73" s="45">
        <v>0</v>
      </c>
      <c r="Y73" s="45">
        <v>6.3870054999999999</v>
      </c>
      <c r="Z73" s="45">
        <v>0</v>
      </c>
      <c r="AA73" s="45">
        <v>0</v>
      </c>
      <c r="AB73" s="45">
        <v>6.3870054999999999</v>
      </c>
      <c r="AC73" s="45">
        <v>0</v>
      </c>
      <c r="AD73" s="45">
        <f>S73-Y73</f>
        <v>5.8505840000000475E-2</v>
      </c>
      <c r="AE73" s="45">
        <f t="shared" si="6"/>
        <v>-5.8505840000000475E-2</v>
      </c>
      <c r="AF73" s="46">
        <f t="shared" si="2"/>
        <v>-0.90769896931095118</v>
      </c>
      <c r="AG73" s="47">
        <f t="shared" si="7"/>
        <v>0</v>
      </c>
      <c r="AH73" s="48" t="str">
        <f t="shared" si="8"/>
        <v>нд</v>
      </c>
      <c r="AI73" s="47">
        <f t="shared" si="9"/>
        <v>0</v>
      </c>
      <c r="AJ73" s="48" t="str">
        <f t="shared" si="10"/>
        <v>нд</v>
      </c>
      <c r="AK73" s="47">
        <f t="shared" si="11"/>
        <v>-5.8505840000000475E-2</v>
      </c>
      <c r="AL73" s="46">
        <f t="shared" si="12"/>
        <v>-0.90769896931095118</v>
      </c>
      <c r="AM73" s="47">
        <f t="shared" si="13"/>
        <v>0</v>
      </c>
      <c r="AN73" s="46" t="str">
        <f t="shared" si="14"/>
        <v>нд</v>
      </c>
      <c r="AO73" s="43" t="s">
        <v>174</v>
      </c>
      <c r="AP73" s="56">
        <f>U73/T73</f>
        <v>0</v>
      </c>
      <c r="AQ73" s="49">
        <v>0</v>
      </c>
      <c r="AR73" s="49">
        <v>0</v>
      </c>
      <c r="AS73" s="49">
        <f>'[2]приложение 1.4'!$J$55*1.18</f>
        <v>13.482916745464999</v>
      </c>
      <c r="AT73" s="49">
        <v>0</v>
      </c>
      <c r="AU73" s="49">
        <f t="shared" si="48"/>
        <v>0</v>
      </c>
      <c r="AV73" s="49">
        <v>0</v>
      </c>
      <c r="AW73" s="49">
        <v>0</v>
      </c>
      <c r="AX73" s="43">
        <v>0</v>
      </c>
      <c r="AY73" s="49">
        <v>0</v>
      </c>
      <c r="AZ73" s="50" t="e">
        <f>SUM(#REF!,#REF!,#REF!,AP73,#REF!)</f>
        <v>#REF!</v>
      </c>
      <c r="BA73" s="50" t="e">
        <f>SUM(#REF!,#REF!,#REF!,AU73,#REF!)</f>
        <v>#REF!</v>
      </c>
    </row>
    <row r="74" spans="1:53" ht="47.25" x14ac:dyDescent="0.25">
      <c r="A74" s="39" t="s">
        <v>175</v>
      </c>
      <c r="B74" s="40" t="s">
        <v>176</v>
      </c>
      <c r="C74" s="41" t="s">
        <v>53</v>
      </c>
      <c r="D74" s="41" t="str">
        <f t="shared" si="0"/>
        <v>Е_0004000023</v>
      </c>
      <c r="E74" s="41" t="s">
        <v>108</v>
      </c>
      <c r="F74" s="55" t="s">
        <v>109</v>
      </c>
      <c r="G74" s="55" t="s">
        <v>109</v>
      </c>
      <c r="H74" s="55" t="s">
        <v>109</v>
      </c>
      <c r="I74" s="55" t="s">
        <v>168</v>
      </c>
      <c r="J74" s="55" t="s">
        <v>109</v>
      </c>
      <c r="K74" s="55" t="s">
        <v>109</v>
      </c>
      <c r="L74" s="55" t="s">
        <v>109</v>
      </c>
      <c r="M74" s="55" t="s">
        <v>109</v>
      </c>
      <c r="N74" s="55" t="s">
        <v>177</v>
      </c>
      <c r="O74" s="43"/>
      <c r="P74" s="45">
        <f>SUM(P75:P78)</f>
        <v>285.66949239000002</v>
      </c>
      <c r="Q74" s="45">
        <f>SUM(Q75:Q78)</f>
        <v>108.25099999999999</v>
      </c>
      <c r="R74" s="45">
        <f>SUM(R75:R78)</f>
        <v>0</v>
      </c>
      <c r="S74" s="45">
        <f>SUM(S75:S78)</f>
        <v>285.66949239000002</v>
      </c>
      <c r="T74" s="45">
        <f>SUM(T75:T78)</f>
        <v>61.809463300760001</v>
      </c>
      <c r="U74" s="45">
        <v>0</v>
      </c>
      <c r="V74" s="45">
        <v>0</v>
      </c>
      <c r="W74" s="45">
        <f>SUM(W75:W78)</f>
        <v>61.809463300760001</v>
      </c>
      <c r="X74" s="45">
        <v>0</v>
      </c>
      <c r="Y74" s="45">
        <f>SUM(Y75:Y78)</f>
        <v>54.607584038000006</v>
      </c>
      <c r="Z74" s="45">
        <v>0</v>
      </c>
      <c r="AA74" s="45">
        <v>0</v>
      </c>
      <c r="AB74" s="45">
        <f>SUM(AB75:AB78)</f>
        <v>54.607584038000006</v>
      </c>
      <c r="AC74" s="45">
        <v>0</v>
      </c>
      <c r="AD74" s="45">
        <f>SUM(AD75:AD78)</f>
        <v>231.06190835199999</v>
      </c>
      <c r="AE74" s="45">
        <f t="shared" si="6"/>
        <v>-7.201879262759995</v>
      </c>
      <c r="AF74" s="46">
        <f t="shared" si="2"/>
        <v>-11.651742108997478</v>
      </c>
      <c r="AG74" s="47">
        <f t="shared" si="7"/>
        <v>0</v>
      </c>
      <c r="AH74" s="48" t="str">
        <f t="shared" si="8"/>
        <v>нд</v>
      </c>
      <c r="AI74" s="47">
        <f t="shared" si="9"/>
        <v>0</v>
      </c>
      <c r="AJ74" s="48" t="str">
        <f t="shared" si="10"/>
        <v>нд</v>
      </c>
      <c r="AK74" s="47">
        <f t="shared" si="11"/>
        <v>-7.201879262759995</v>
      </c>
      <c r="AL74" s="46">
        <f t="shared" si="12"/>
        <v>-11.651742108997478</v>
      </c>
      <c r="AM74" s="47">
        <f t="shared" si="13"/>
        <v>0</v>
      </c>
      <c r="AN74" s="46" t="str">
        <f t="shared" si="14"/>
        <v>нд</v>
      </c>
      <c r="AO74" s="43" t="str">
        <f>[1]F0312_1037000158513_02_69_0!W74</f>
        <v>нд</v>
      </c>
      <c r="AP74" s="49"/>
      <c r="AQ74" s="49"/>
      <c r="AR74" s="49"/>
      <c r="AS74" s="49"/>
      <c r="AT74" s="49"/>
      <c r="AU74" s="49"/>
      <c r="AV74" s="49"/>
      <c r="AW74" s="49"/>
      <c r="AX74" s="43"/>
      <c r="AY74" s="49"/>
      <c r="AZ74" s="50"/>
      <c r="BA74" s="50"/>
    </row>
    <row r="75" spans="1:53" s="25" customFormat="1" ht="76.5" x14ac:dyDescent="0.25">
      <c r="A75" s="39" t="s">
        <v>178</v>
      </c>
      <c r="B75" s="40" t="s">
        <v>179</v>
      </c>
      <c r="C75" s="41" t="s">
        <v>180</v>
      </c>
      <c r="D75" s="41" t="str">
        <f t="shared" si="0"/>
        <v>Е_0004000024</v>
      </c>
      <c r="E75" s="41" t="s">
        <v>108</v>
      </c>
      <c r="F75" s="55" t="s">
        <v>109</v>
      </c>
      <c r="G75" s="55" t="s">
        <v>109</v>
      </c>
      <c r="H75" s="55" t="s">
        <v>109</v>
      </c>
      <c r="I75" s="55" t="s">
        <v>168</v>
      </c>
      <c r="J75" s="55" t="s">
        <v>109</v>
      </c>
      <c r="K75" s="55" t="s">
        <v>109</v>
      </c>
      <c r="L75" s="55" t="s">
        <v>109</v>
      </c>
      <c r="M75" s="55" t="s">
        <v>109</v>
      </c>
      <c r="N75" s="55" t="s">
        <v>181</v>
      </c>
      <c r="O75" s="43"/>
      <c r="P75" s="45">
        <v>179.29912331</v>
      </c>
      <c r="Q75" s="45">
        <v>73.251999999999995</v>
      </c>
      <c r="R75" s="45">
        <v>0</v>
      </c>
      <c r="S75" s="45">
        <f>P75-R75</f>
        <v>179.29912331</v>
      </c>
      <c r="T75" s="45">
        <v>32.9055323376</v>
      </c>
      <c r="U75" s="45">
        <v>0</v>
      </c>
      <c r="V75" s="45">
        <v>0</v>
      </c>
      <c r="W75" s="45">
        <v>32.9055323376</v>
      </c>
      <c r="X75" s="45">
        <v>0</v>
      </c>
      <c r="Y75" s="45">
        <v>31.709487958</v>
      </c>
      <c r="Z75" s="45">
        <v>0</v>
      </c>
      <c r="AA75" s="45">
        <v>0</v>
      </c>
      <c r="AB75" s="45">
        <v>31.709487958</v>
      </c>
      <c r="AC75" s="45">
        <v>0</v>
      </c>
      <c r="AD75" s="45">
        <f>S75-Y75</f>
        <v>147.58963535199999</v>
      </c>
      <c r="AE75" s="45">
        <f t="shared" si="6"/>
        <v>-1.1960443796</v>
      </c>
      <c r="AF75" s="46">
        <f t="shared" si="2"/>
        <v>-3.6347820400806037</v>
      </c>
      <c r="AG75" s="47">
        <f t="shared" si="7"/>
        <v>0</v>
      </c>
      <c r="AH75" s="48" t="str">
        <f t="shared" si="8"/>
        <v>нд</v>
      </c>
      <c r="AI75" s="47">
        <f t="shared" si="9"/>
        <v>0</v>
      </c>
      <c r="AJ75" s="48" t="str">
        <f t="shared" si="10"/>
        <v>нд</v>
      </c>
      <c r="AK75" s="47">
        <f t="shared" si="11"/>
        <v>-1.1960443796</v>
      </c>
      <c r="AL75" s="46">
        <f t="shared" si="12"/>
        <v>-3.6347820400806037</v>
      </c>
      <c r="AM75" s="47">
        <f t="shared" si="13"/>
        <v>0</v>
      </c>
      <c r="AN75" s="46" t="str">
        <f t="shared" si="14"/>
        <v>нд</v>
      </c>
      <c r="AO75" s="43" t="s">
        <v>182</v>
      </c>
      <c r="AP75" s="57">
        <f>U75/T75</f>
        <v>0</v>
      </c>
      <c r="AQ75" s="43"/>
      <c r="AR75" s="43"/>
      <c r="AS75" s="43"/>
      <c r="AT75" s="43"/>
      <c r="AU75" s="43"/>
      <c r="AV75" s="43"/>
      <c r="AW75" s="43"/>
      <c r="AX75" s="43"/>
      <c r="AY75" s="43"/>
      <c r="AZ75" s="58"/>
      <c r="BA75" s="58"/>
    </row>
    <row r="76" spans="1:53" ht="183" customHeight="1" x14ac:dyDescent="0.25">
      <c r="A76" s="39" t="s">
        <v>183</v>
      </c>
      <c r="B76" s="40" t="s">
        <v>184</v>
      </c>
      <c r="C76" s="41" t="s">
        <v>185</v>
      </c>
      <c r="D76" s="41" t="str">
        <f t="shared" si="0"/>
        <v>Е_0004000025</v>
      </c>
      <c r="E76" s="41" t="s">
        <v>108</v>
      </c>
      <c r="F76" s="55" t="s">
        <v>109</v>
      </c>
      <c r="G76" s="55" t="s">
        <v>109</v>
      </c>
      <c r="H76" s="55" t="s">
        <v>109</v>
      </c>
      <c r="I76" s="55" t="s">
        <v>168</v>
      </c>
      <c r="J76" s="55" t="s">
        <v>109</v>
      </c>
      <c r="K76" s="55" t="s">
        <v>109</v>
      </c>
      <c r="L76" s="55" t="s">
        <v>109</v>
      </c>
      <c r="M76" s="55" t="s">
        <v>109</v>
      </c>
      <c r="N76" s="55" t="s">
        <v>186</v>
      </c>
      <c r="O76" s="43"/>
      <c r="P76" s="45">
        <v>39.154859350000002</v>
      </c>
      <c r="Q76" s="45">
        <v>15.151999999999999</v>
      </c>
      <c r="R76" s="45">
        <v>0</v>
      </c>
      <c r="S76" s="45">
        <f>P76-R76</f>
        <v>39.154859350000002</v>
      </c>
      <c r="T76" s="45">
        <v>13.39386944316</v>
      </c>
      <c r="U76" s="45">
        <v>0</v>
      </c>
      <c r="V76" s="45">
        <v>0</v>
      </c>
      <c r="W76" s="45">
        <v>13.39386944316</v>
      </c>
      <c r="X76" s="45">
        <v>0</v>
      </c>
      <c r="Y76" s="45">
        <v>8.1624067900000004</v>
      </c>
      <c r="Z76" s="45">
        <v>0</v>
      </c>
      <c r="AA76" s="45">
        <v>0</v>
      </c>
      <c r="AB76" s="45">
        <v>8.1624067900000004</v>
      </c>
      <c r="AC76" s="45">
        <v>0</v>
      </c>
      <c r="AD76" s="45">
        <f>S76-Y76</f>
        <v>30.992452560000004</v>
      </c>
      <c r="AE76" s="45">
        <f t="shared" si="6"/>
        <v>-5.2314626531599995</v>
      </c>
      <c r="AF76" s="46">
        <f t="shared" si="2"/>
        <v>-39.058635559805388</v>
      </c>
      <c r="AG76" s="47">
        <f t="shared" si="7"/>
        <v>0</v>
      </c>
      <c r="AH76" s="48" t="str">
        <f t="shared" si="8"/>
        <v>нд</v>
      </c>
      <c r="AI76" s="47">
        <f t="shared" si="9"/>
        <v>0</v>
      </c>
      <c r="AJ76" s="48" t="str">
        <f t="shared" si="10"/>
        <v>нд</v>
      </c>
      <c r="AK76" s="47">
        <f t="shared" si="11"/>
        <v>-5.2314626531599995</v>
      </c>
      <c r="AL76" s="46">
        <f t="shared" si="12"/>
        <v>-39.058635559805388</v>
      </c>
      <c r="AM76" s="47">
        <f t="shared" si="13"/>
        <v>0</v>
      </c>
      <c r="AN76" s="46" t="str">
        <f t="shared" si="14"/>
        <v>нд</v>
      </c>
      <c r="AO76" s="43" t="str">
        <f>[1]F0312_1037000158513_02_69_0!W76</f>
        <v>1. Перенос сроков технологического присоединения к электрическим сетям и строительства сетей 0,4кВ  по инициативе Заявителей по ул.Гоголя. 
2. Уточнение  местоположения трансформаторной подстанции по ул.Куйбышева  и протяженности ЛЭП в результате оформления разрешения на использование земель и подготовки проектной документации.
3. Экономия денежных средств в результате удешевления стоимости оборудования</v>
      </c>
      <c r="AP76" s="56">
        <f>U76/T76</f>
        <v>0</v>
      </c>
      <c r="AQ76" s="49"/>
      <c r="AR76" s="49"/>
      <c r="AS76" s="49"/>
      <c r="AT76" s="49"/>
      <c r="AU76" s="49"/>
      <c r="AV76" s="49"/>
      <c r="AW76" s="49"/>
      <c r="AX76" s="43"/>
      <c r="AY76" s="49"/>
      <c r="AZ76" s="50"/>
      <c r="BA76" s="50"/>
    </row>
    <row r="77" spans="1:53" ht="15.75" x14ac:dyDescent="0.25">
      <c r="A77" s="39" t="s">
        <v>187</v>
      </c>
      <c r="B77" s="40" t="s">
        <v>188</v>
      </c>
      <c r="C77" s="41" t="s">
        <v>189</v>
      </c>
      <c r="D77" s="41" t="str">
        <f t="shared" si="0"/>
        <v>Е_0003400063</v>
      </c>
      <c r="E77" s="41" t="s">
        <v>108</v>
      </c>
      <c r="F77" s="55" t="s">
        <v>109</v>
      </c>
      <c r="G77" s="55" t="s">
        <v>109</v>
      </c>
      <c r="H77" s="55" t="s">
        <v>109</v>
      </c>
      <c r="I77" s="55" t="s">
        <v>190</v>
      </c>
      <c r="J77" s="55" t="s">
        <v>168</v>
      </c>
      <c r="K77" s="55" t="s">
        <v>109</v>
      </c>
      <c r="L77" s="55" t="s">
        <v>109</v>
      </c>
      <c r="M77" s="55" t="s">
        <v>109</v>
      </c>
      <c r="N77" s="55" t="s">
        <v>191</v>
      </c>
      <c r="O77" s="43">
        <v>0</v>
      </c>
      <c r="P77" s="45">
        <v>10.36728842</v>
      </c>
      <c r="Q77" s="45">
        <v>6.5410000000000004</v>
      </c>
      <c r="R77" s="45">
        <v>0</v>
      </c>
      <c r="S77" s="45">
        <f>P77-R77</f>
        <v>10.36728842</v>
      </c>
      <c r="T77" s="45">
        <v>5.0770992599999998</v>
      </c>
      <c r="U77" s="45">
        <v>0</v>
      </c>
      <c r="V77" s="45">
        <v>0</v>
      </c>
      <c r="W77" s="45">
        <v>5.0770992599999998</v>
      </c>
      <c r="X77" s="45">
        <v>0</v>
      </c>
      <c r="Y77" s="45">
        <v>5.01056933</v>
      </c>
      <c r="Z77" s="45">
        <v>0</v>
      </c>
      <c r="AA77" s="45">
        <v>0</v>
      </c>
      <c r="AB77" s="45">
        <v>5.01056933</v>
      </c>
      <c r="AC77" s="45">
        <v>0</v>
      </c>
      <c r="AD77" s="45">
        <f>S77-Y77</f>
        <v>5.3567190899999995</v>
      </c>
      <c r="AE77" s="45">
        <f t="shared" si="6"/>
        <v>-6.6529929999999737E-2</v>
      </c>
      <c r="AF77" s="46">
        <f t="shared" si="2"/>
        <v>-1.3103925409565409</v>
      </c>
      <c r="AG77" s="47">
        <f t="shared" si="7"/>
        <v>0</v>
      </c>
      <c r="AH77" s="48" t="str">
        <f t="shared" si="8"/>
        <v>нд</v>
      </c>
      <c r="AI77" s="47">
        <f t="shared" si="9"/>
        <v>0</v>
      </c>
      <c r="AJ77" s="48" t="str">
        <f t="shared" si="10"/>
        <v>нд</v>
      </c>
      <c r="AK77" s="47">
        <f t="shared" si="11"/>
        <v>-6.6529929999999737E-2</v>
      </c>
      <c r="AL77" s="46">
        <f t="shared" si="12"/>
        <v>-1.3103925409565409</v>
      </c>
      <c r="AM77" s="47">
        <f t="shared" si="13"/>
        <v>0</v>
      </c>
      <c r="AN77" s="46" t="str">
        <f t="shared" si="14"/>
        <v>нд</v>
      </c>
      <c r="AO77" s="43" t="str">
        <f>[1]F0312_1037000158513_02_69_0!W77</f>
        <v>нд</v>
      </c>
      <c r="AP77" s="56">
        <f>U77/T77</f>
        <v>0</v>
      </c>
      <c r="AQ77" s="49">
        <v>0</v>
      </c>
      <c r="AR77" s="49">
        <v>0</v>
      </c>
      <c r="AS77" s="49">
        <v>0</v>
      </c>
      <c r="AT77" s="49">
        <v>0</v>
      </c>
      <c r="AU77" s="49">
        <f t="shared" si="48"/>
        <v>2.0811536632000003</v>
      </c>
      <c r="AV77" s="49">
        <v>0</v>
      </c>
      <c r="AW77" s="49">
        <v>0</v>
      </c>
      <c r="AX77" s="43">
        <v>2.0811536632000003</v>
      </c>
      <c r="AY77" s="49">
        <v>0</v>
      </c>
      <c r="AZ77" s="50" t="e">
        <f>SUM(#REF!,#REF!,#REF!,AP77,#REF!)</f>
        <v>#REF!</v>
      </c>
      <c r="BA77" s="50" t="e">
        <f>SUM(#REF!,#REF!,#REF!,AU77,#REF!)</f>
        <v>#REF!</v>
      </c>
    </row>
    <row r="78" spans="1:53" ht="39" customHeight="1" x14ac:dyDescent="0.25">
      <c r="A78" s="39" t="s">
        <v>192</v>
      </c>
      <c r="B78" s="40" t="s">
        <v>193</v>
      </c>
      <c r="C78" s="41" t="s">
        <v>194</v>
      </c>
      <c r="D78" s="41" t="str">
        <f t="shared" si="0"/>
        <v>Е_0003400064</v>
      </c>
      <c r="E78" s="41" t="s">
        <v>108</v>
      </c>
      <c r="F78" s="55" t="s">
        <v>109</v>
      </c>
      <c r="G78" s="55" t="s">
        <v>109</v>
      </c>
      <c r="H78" s="55" t="s">
        <v>109</v>
      </c>
      <c r="I78" s="55" t="s">
        <v>190</v>
      </c>
      <c r="J78" s="55" t="s">
        <v>168</v>
      </c>
      <c r="K78" s="55" t="s">
        <v>109</v>
      </c>
      <c r="L78" s="55" t="s">
        <v>109</v>
      </c>
      <c r="M78" s="55" t="s">
        <v>109</v>
      </c>
      <c r="N78" s="55" t="s">
        <v>195</v>
      </c>
      <c r="O78" s="43">
        <v>0</v>
      </c>
      <c r="P78" s="45">
        <v>56.84822131</v>
      </c>
      <c r="Q78" s="45">
        <v>13.305999999999999</v>
      </c>
      <c r="R78" s="45">
        <v>0</v>
      </c>
      <c r="S78" s="45">
        <f>P78-R78</f>
        <v>56.84822131</v>
      </c>
      <c r="T78" s="45">
        <v>10.43296226</v>
      </c>
      <c r="U78" s="45">
        <v>0</v>
      </c>
      <c r="V78" s="45">
        <v>0</v>
      </c>
      <c r="W78" s="45">
        <v>10.43296226</v>
      </c>
      <c r="X78" s="45">
        <v>0</v>
      </c>
      <c r="Y78" s="45">
        <v>9.7251199600000007</v>
      </c>
      <c r="Z78" s="45">
        <v>0</v>
      </c>
      <c r="AA78" s="45">
        <v>0</v>
      </c>
      <c r="AB78" s="45">
        <v>9.7251199600000007</v>
      </c>
      <c r="AC78" s="45">
        <v>0</v>
      </c>
      <c r="AD78" s="45">
        <f>S78-Y78</f>
        <v>47.123101349999999</v>
      </c>
      <c r="AE78" s="45">
        <f t="shared" si="6"/>
        <v>-0.70784229999999937</v>
      </c>
      <c r="AF78" s="46">
        <f t="shared" si="2"/>
        <v>-6.7846722949805756</v>
      </c>
      <c r="AG78" s="47">
        <f t="shared" si="7"/>
        <v>0</v>
      </c>
      <c r="AH78" s="48" t="str">
        <f t="shared" si="8"/>
        <v>нд</v>
      </c>
      <c r="AI78" s="47">
        <f t="shared" si="9"/>
        <v>0</v>
      </c>
      <c r="AJ78" s="48" t="str">
        <f t="shared" si="10"/>
        <v>нд</v>
      </c>
      <c r="AK78" s="47">
        <f t="shared" si="11"/>
        <v>-0.70784229999999937</v>
      </c>
      <c r="AL78" s="46">
        <f t="shared" si="12"/>
        <v>-6.7846722949805756</v>
      </c>
      <c r="AM78" s="47">
        <f t="shared" si="13"/>
        <v>0</v>
      </c>
      <c r="AN78" s="46" t="str">
        <f t="shared" si="14"/>
        <v>нд</v>
      </c>
      <c r="AO78" s="43" t="str">
        <f>[1]F0312_1037000158513_02_69_0!W78</f>
        <v>Экономия денежных средств по результатам закупочной процедуры</v>
      </c>
      <c r="AP78" s="56">
        <f>U78/T78</f>
        <v>0</v>
      </c>
      <c r="AQ78" s="49">
        <v>0</v>
      </c>
      <c r="AR78" s="49">
        <v>0</v>
      </c>
      <c r="AS78" s="49">
        <v>0</v>
      </c>
      <c r="AT78" s="49">
        <v>0</v>
      </c>
      <c r="AU78" s="49">
        <f t="shared" si="48"/>
        <v>10.9013761372</v>
      </c>
      <c r="AV78" s="49">
        <v>0</v>
      </c>
      <c r="AW78" s="49">
        <v>0</v>
      </c>
      <c r="AX78" s="43">
        <v>10.9013761372</v>
      </c>
      <c r="AY78" s="49">
        <v>0</v>
      </c>
      <c r="AZ78" s="50" t="e">
        <f>SUM(#REF!,#REF!,#REF!,AP78,#REF!)</f>
        <v>#REF!</v>
      </c>
      <c r="BA78" s="50" t="e">
        <f>SUM(#REF!,#REF!,#REF!,AU78,#REF!)</f>
        <v>#REF!</v>
      </c>
    </row>
    <row r="79" spans="1:53" ht="47.25" x14ac:dyDescent="0.25">
      <c r="A79" s="39" t="s">
        <v>196</v>
      </c>
      <c r="B79" s="40" t="s">
        <v>197</v>
      </c>
      <c r="C79" s="41" t="s">
        <v>53</v>
      </c>
      <c r="D79" s="41" t="str">
        <f t="shared" si="0"/>
        <v>Е_0003000065</v>
      </c>
      <c r="E79" s="41" t="s">
        <v>108</v>
      </c>
      <c r="F79" s="55" t="s">
        <v>109</v>
      </c>
      <c r="G79" s="55" t="s">
        <v>109</v>
      </c>
      <c r="H79" s="55" t="s">
        <v>109</v>
      </c>
      <c r="I79" s="55" t="s">
        <v>190</v>
      </c>
      <c r="J79" s="55" t="s">
        <v>109</v>
      </c>
      <c r="K79" s="55" t="s">
        <v>109</v>
      </c>
      <c r="L79" s="55" t="s">
        <v>109</v>
      </c>
      <c r="M79" s="55" t="s">
        <v>109</v>
      </c>
      <c r="N79" s="55" t="s">
        <v>198</v>
      </c>
      <c r="O79" s="43">
        <v>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v>0</v>
      </c>
      <c r="AE79" s="45">
        <f t="shared" si="6"/>
        <v>0</v>
      </c>
      <c r="AF79" s="46" t="str">
        <f t="shared" si="2"/>
        <v/>
      </c>
      <c r="AG79" s="47">
        <f t="shared" si="7"/>
        <v>0</v>
      </c>
      <c r="AH79" s="48" t="str">
        <f t="shared" si="8"/>
        <v>нд</v>
      </c>
      <c r="AI79" s="47">
        <f t="shared" si="9"/>
        <v>0</v>
      </c>
      <c r="AJ79" s="48" t="str">
        <f t="shared" si="10"/>
        <v>нд</v>
      </c>
      <c r="AK79" s="47">
        <f t="shared" si="11"/>
        <v>0</v>
      </c>
      <c r="AL79" s="46" t="str">
        <f t="shared" si="12"/>
        <v/>
      </c>
      <c r="AM79" s="47">
        <f t="shared" si="13"/>
        <v>0</v>
      </c>
      <c r="AN79" s="46" t="str">
        <f t="shared" si="14"/>
        <v>нд</v>
      </c>
      <c r="AO79" s="43" t="str">
        <f>[1]F0312_1037000158513_02_69_0!W79</f>
        <v>нд</v>
      </c>
      <c r="AP79" s="49">
        <f>SUM(AQ79:AT79)</f>
        <v>0</v>
      </c>
      <c r="AQ79" s="49">
        <v>0</v>
      </c>
      <c r="AR79" s="49">
        <v>0</v>
      </c>
      <c r="AS79" s="49">
        <v>0</v>
      </c>
      <c r="AT79" s="49">
        <v>0</v>
      </c>
      <c r="AU79" s="49">
        <f t="shared" si="48"/>
        <v>2.7828321300000001</v>
      </c>
      <c r="AV79" s="49">
        <v>0</v>
      </c>
      <c r="AW79" s="49">
        <v>0</v>
      </c>
      <c r="AX79" s="43">
        <v>2.7828321300000001</v>
      </c>
      <c r="AY79" s="49">
        <v>0</v>
      </c>
      <c r="AZ79" s="50" t="e">
        <f>SUM(#REF!,#REF!,#REF!,AP79,#REF!)</f>
        <v>#REF!</v>
      </c>
      <c r="BA79" s="50" t="e">
        <f>SUM(#REF!,#REF!,#REF!,AU79,#REF!)</f>
        <v>#REF!</v>
      </c>
    </row>
    <row r="80" spans="1:53" ht="31.5" x14ac:dyDescent="0.25">
      <c r="A80" s="39" t="s">
        <v>199</v>
      </c>
      <c r="B80" s="40" t="s">
        <v>200</v>
      </c>
      <c r="C80" s="41" t="s">
        <v>53</v>
      </c>
      <c r="D80" s="41" t="str">
        <f t="shared" si="0"/>
        <v>Е_0003400066</v>
      </c>
      <c r="E80" s="41" t="s">
        <v>108</v>
      </c>
      <c r="F80" s="55" t="s">
        <v>109</v>
      </c>
      <c r="G80" s="55" t="s">
        <v>109</v>
      </c>
      <c r="H80" s="55" t="s">
        <v>109</v>
      </c>
      <c r="I80" s="55" t="s">
        <v>190</v>
      </c>
      <c r="J80" s="55" t="s">
        <v>168</v>
      </c>
      <c r="K80" s="55" t="s">
        <v>109</v>
      </c>
      <c r="L80" s="55" t="s">
        <v>109</v>
      </c>
      <c r="M80" s="55" t="s">
        <v>109</v>
      </c>
      <c r="N80" s="55" t="s">
        <v>201</v>
      </c>
      <c r="O80" s="43">
        <v>0</v>
      </c>
      <c r="P80" s="45">
        <f>SUM(P81:P90)</f>
        <v>98.539699240000004</v>
      </c>
      <c r="Q80" s="45">
        <f>SUM(Q81:Q90)</f>
        <v>0</v>
      </c>
      <c r="R80" s="45">
        <f>SUM(R81:R90)</f>
        <v>0</v>
      </c>
      <c r="S80" s="45">
        <f>SUM(S81:S90)</f>
        <v>98.539699240000004</v>
      </c>
      <c r="T80" s="45">
        <f>SUM(T81:T90)</f>
        <v>42.06527672</v>
      </c>
      <c r="U80" s="45">
        <v>0</v>
      </c>
      <c r="V80" s="45">
        <v>0</v>
      </c>
      <c r="W80" s="45">
        <f>SUM(W81:W90)</f>
        <v>42.06527672</v>
      </c>
      <c r="X80" s="45">
        <v>0</v>
      </c>
      <c r="Y80" s="45">
        <f>SUM(Y81:Y90)</f>
        <v>40.775915130000001</v>
      </c>
      <c r="Z80" s="45">
        <v>0</v>
      </c>
      <c r="AA80" s="45">
        <v>0</v>
      </c>
      <c r="AB80" s="45">
        <f>SUM(AB81:AB90)</f>
        <v>40.775915130000001</v>
      </c>
      <c r="AC80" s="45">
        <v>0</v>
      </c>
      <c r="AD80" s="45">
        <f>SUM(AD81:AD90)</f>
        <v>57.763784109999996</v>
      </c>
      <c r="AE80" s="45">
        <f t="shared" si="6"/>
        <v>-1.2893615899999986</v>
      </c>
      <c r="AF80" s="46">
        <f t="shared" si="2"/>
        <v>-3.0651446764094854</v>
      </c>
      <c r="AG80" s="47">
        <f t="shared" si="7"/>
        <v>0</v>
      </c>
      <c r="AH80" s="48" t="str">
        <f t="shared" si="8"/>
        <v>нд</v>
      </c>
      <c r="AI80" s="47">
        <f t="shared" si="9"/>
        <v>0</v>
      </c>
      <c r="AJ80" s="48" t="str">
        <f t="shared" si="10"/>
        <v>нд</v>
      </c>
      <c r="AK80" s="47">
        <f t="shared" si="11"/>
        <v>-1.2893615899999986</v>
      </c>
      <c r="AL80" s="46">
        <f t="shared" si="12"/>
        <v>-3.0651446764094854</v>
      </c>
      <c r="AM80" s="47">
        <f t="shared" si="13"/>
        <v>0</v>
      </c>
      <c r="AN80" s="46" t="str">
        <f t="shared" si="14"/>
        <v>нд</v>
      </c>
      <c r="AO80" s="43" t="str">
        <f>[1]F0312_1037000158513_02_69_0!W80</f>
        <v>нд</v>
      </c>
      <c r="AP80" s="49">
        <f>SUM(AQ80:AT80)</f>
        <v>0</v>
      </c>
      <c r="AQ80" s="49">
        <v>0</v>
      </c>
      <c r="AR80" s="49">
        <v>0</v>
      </c>
      <c r="AS80" s="49">
        <v>0</v>
      </c>
      <c r="AT80" s="49">
        <v>0</v>
      </c>
      <c r="AU80" s="49">
        <f t="shared" si="48"/>
        <v>0.46762088999999996</v>
      </c>
      <c r="AV80" s="49">
        <v>0</v>
      </c>
      <c r="AW80" s="49">
        <v>0</v>
      </c>
      <c r="AX80" s="43">
        <v>0.46762088999999996</v>
      </c>
      <c r="AY80" s="49">
        <v>0</v>
      </c>
      <c r="AZ80" s="50" t="e">
        <f>SUM(#REF!,#REF!,#REF!,AP80,#REF!)</f>
        <v>#REF!</v>
      </c>
      <c r="BA80" s="50" t="e">
        <f>SUM(#REF!,#REF!,#REF!,AU80,#REF!)</f>
        <v>#REF!</v>
      </c>
    </row>
    <row r="81" spans="1:53" ht="31.5" x14ac:dyDescent="0.25">
      <c r="A81" s="39" t="s">
        <v>202</v>
      </c>
      <c r="B81" s="40" t="s">
        <v>203</v>
      </c>
      <c r="C81" s="41" t="s">
        <v>204</v>
      </c>
      <c r="D81" s="41" t="str">
        <f t="shared" si="0"/>
        <v>Е_0003000075</v>
      </c>
      <c r="E81" s="41" t="s">
        <v>108</v>
      </c>
      <c r="F81" s="55" t="s">
        <v>109</v>
      </c>
      <c r="G81" s="55" t="s">
        <v>109</v>
      </c>
      <c r="H81" s="55" t="s">
        <v>109</v>
      </c>
      <c r="I81" s="55" t="s">
        <v>190</v>
      </c>
      <c r="J81" s="55" t="s">
        <v>109</v>
      </c>
      <c r="K81" s="55" t="s">
        <v>109</v>
      </c>
      <c r="L81" s="55" t="s">
        <v>109</v>
      </c>
      <c r="M81" s="55" t="s">
        <v>109</v>
      </c>
      <c r="N81" s="55" t="s">
        <v>205</v>
      </c>
      <c r="O81" s="43"/>
      <c r="P81" s="45">
        <v>45.731349199999997</v>
      </c>
      <c r="Q81" s="45" t="s">
        <v>102</v>
      </c>
      <c r="R81" s="45">
        <v>0</v>
      </c>
      <c r="S81" s="45">
        <f t="shared" ref="S81:S90" si="49">P81-R81</f>
        <v>45.731349199999997</v>
      </c>
      <c r="T81" s="45">
        <v>8.3927593319999989</v>
      </c>
      <c r="U81" s="45">
        <v>0</v>
      </c>
      <c r="V81" s="45">
        <v>0</v>
      </c>
      <c r="W81" s="45">
        <v>8.3927593319999989</v>
      </c>
      <c r="X81" s="45">
        <v>0</v>
      </c>
      <c r="Y81" s="45">
        <v>8.3925000000000001</v>
      </c>
      <c r="Z81" s="45">
        <v>0</v>
      </c>
      <c r="AA81" s="45">
        <v>0</v>
      </c>
      <c r="AB81" s="45">
        <v>8.3925000000000001</v>
      </c>
      <c r="AC81" s="45">
        <v>0</v>
      </c>
      <c r="AD81" s="45">
        <f>S81-Y81</f>
        <v>37.338849199999999</v>
      </c>
      <c r="AE81" s="45">
        <f t="shared" si="6"/>
        <v>-2.5933199999883527E-4</v>
      </c>
      <c r="AF81" s="46">
        <f t="shared" si="2"/>
        <v>-3.0899492019275661E-3</v>
      </c>
      <c r="AG81" s="47">
        <f t="shared" si="7"/>
        <v>0</v>
      </c>
      <c r="AH81" s="48" t="str">
        <f t="shared" si="8"/>
        <v>нд</v>
      </c>
      <c r="AI81" s="47">
        <f t="shared" si="9"/>
        <v>0</v>
      </c>
      <c r="AJ81" s="48" t="str">
        <f t="shared" si="10"/>
        <v>нд</v>
      </c>
      <c r="AK81" s="47">
        <f t="shared" si="11"/>
        <v>-2.5933199999883527E-4</v>
      </c>
      <c r="AL81" s="46">
        <f t="shared" si="12"/>
        <v>-3.0899492019275661E-3</v>
      </c>
      <c r="AM81" s="47">
        <f t="shared" si="13"/>
        <v>0</v>
      </c>
      <c r="AN81" s="46" t="str">
        <f t="shared" si="14"/>
        <v>нд</v>
      </c>
      <c r="AO81" s="43" t="str">
        <f>[1]F0312_1037000158513_02_69_0!W81</f>
        <v>нд</v>
      </c>
      <c r="AP81" s="56">
        <f t="shared" ref="AP81:AP90" si="50">U81/T81</f>
        <v>0</v>
      </c>
      <c r="AQ81" s="49"/>
      <c r="AR81" s="49"/>
      <c r="AS81" s="49"/>
      <c r="AT81" s="49"/>
      <c r="AU81" s="49"/>
      <c r="AV81" s="49"/>
      <c r="AW81" s="49"/>
      <c r="AX81" s="43"/>
      <c r="AY81" s="49"/>
      <c r="AZ81" s="50"/>
      <c r="BA81" s="50"/>
    </row>
    <row r="82" spans="1:53" ht="15.75" x14ac:dyDescent="0.25">
      <c r="A82" s="39" t="s">
        <v>206</v>
      </c>
      <c r="B82" s="40" t="s">
        <v>207</v>
      </c>
      <c r="C82" s="41" t="s">
        <v>208</v>
      </c>
      <c r="D82" s="41" t="str">
        <f t="shared" si="0"/>
        <v>Е_0003400076</v>
      </c>
      <c r="E82" s="41" t="s">
        <v>108</v>
      </c>
      <c r="F82" s="55" t="s">
        <v>109</v>
      </c>
      <c r="G82" s="55" t="s">
        <v>109</v>
      </c>
      <c r="H82" s="55" t="s">
        <v>109</v>
      </c>
      <c r="I82" s="55" t="s">
        <v>190</v>
      </c>
      <c r="J82" s="55" t="s">
        <v>168</v>
      </c>
      <c r="K82" s="55" t="s">
        <v>109</v>
      </c>
      <c r="L82" s="55" t="s">
        <v>109</v>
      </c>
      <c r="M82" s="55" t="s">
        <v>109</v>
      </c>
      <c r="N82" s="55" t="s">
        <v>209</v>
      </c>
      <c r="O82" s="43"/>
      <c r="P82" s="45">
        <v>7.5679728800000001</v>
      </c>
      <c r="Q82" s="45" t="s">
        <v>102</v>
      </c>
      <c r="R82" s="45">
        <v>0</v>
      </c>
      <c r="S82" s="45">
        <f t="shared" si="49"/>
        <v>7.5679728800000001</v>
      </c>
      <c r="T82" s="45">
        <v>7.5679728839999996</v>
      </c>
      <c r="U82" s="45">
        <v>0</v>
      </c>
      <c r="V82" s="45">
        <v>0</v>
      </c>
      <c r="W82" s="45">
        <v>7.5679728839999996</v>
      </c>
      <c r="X82" s="45">
        <v>0</v>
      </c>
      <c r="Y82" s="45">
        <v>7.5590000039999996</v>
      </c>
      <c r="Z82" s="45">
        <v>0</v>
      </c>
      <c r="AA82" s="45">
        <v>0</v>
      </c>
      <c r="AB82" s="45">
        <v>7.5590000039999996</v>
      </c>
      <c r="AC82" s="45">
        <v>0</v>
      </c>
      <c r="AD82" s="45">
        <f t="shared" ref="AD82:AD90" si="51">S82-Y82</f>
        <v>8.9728760000005181E-3</v>
      </c>
      <c r="AE82" s="45">
        <f t="shared" si="6"/>
        <v>-8.9728799999999609E-3</v>
      </c>
      <c r="AF82" s="46">
        <f t="shared" si="2"/>
        <v>-0.11856384975916308</v>
      </c>
      <c r="AG82" s="47">
        <f t="shared" si="7"/>
        <v>0</v>
      </c>
      <c r="AH82" s="48" t="str">
        <f t="shared" si="8"/>
        <v>нд</v>
      </c>
      <c r="AI82" s="47">
        <f t="shared" si="9"/>
        <v>0</v>
      </c>
      <c r="AJ82" s="48" t="str">
        <f t="shared" si="10"/>
        <v>нд</v>
      </c>
      <c r="AK82" s="47">
        <f t="shared" si="11"/>
        <v>-8.9728799999999609E-3</v>
      </c>
      <c r="AL82" s="46">
        <f t="shared" si="12"/>
        <v>-0.11856384975916308</v>
      </c>
      <c r="AM82" s="47">
        <f t="shared" si="13"/>
        <v>0</v>
      </c>
      <c r="AN82" s="46" t="str">
        <f t="shared" si="14"/>
        <v>нд</v>
      </c>
      <c r="AO82" s="43" t="str">
        <f>[1]F0312_1037000158513_02_69_0!W82</f>
        <v>нд</v>
      </c>
      <c r="AP82" s="56">
        <f t="shared" si="50"/>
        <v>0</v>
      </c>
      <c r="AQ82" s="49"/>
      <c r="AR82" s="49"/>
      <c r="AS82" s="49"/>
      <c r="AT82" s="49"/>
      <c r="AU82" s="49"/>
      <c r="AV82" s="49"/>
      <c r="AW82" s="49"/>
      <c r="AX82" s="43"/>
      <c r="AY82" s="49"/>
      <c r="AZ82" s="50"/>
      <c r="BA82" s="50"/>
    </row>
    <row r="83" spans="1:53" ht="31.5" x14ac:dyDescent="0.25">
      <c r="A83" s="39" t="s">
        <v>210</v>
      </c>
      <c r="B83" s="40" t="s">
        <v>211</v>
      </c>
      <c r="C83" s="41" t="s">
        <v>212</v>
      </c>
      <c r="D83" s="41" t="str">
        <f t="shared" si="0"/>
        <v>Е_0003400077</v>
      </c>
      <c r="E83" s="41" t="s">
        <v>108</v>
      </c>
      <c r="F83" s="55" t="s">
        <v>109</v>
      </c>
      <c r="G83" s="55" t="s">
        <v>109</v>
      </c>
      <c r="H83" s="55" t="s">
        <v>109</v>
      </c>
      <c r="I83" s="55" t="s">
        <v>190</v>
      </c>
      <c r="J83" s="55" t="s">
        <v>168</v>
      </c>
      <c r="K83" s="55" t="s">
        <v>109</v>
      </c>
      <c r="L83" s="55" t="s">
        <v>109</v>
      </c>
      <c r="M83" s="55" t="s">
        <v>109</v>
      </c>
      <c r="N83" s="55" t="s">
        <v>213</v>
      </c>
      <c r="O83" s="43"/>
      <c r="P83" s="45">
        <v>6.3546129899999997</v>
      </c>
      <c r="Q83" s="45" t="s">
        <v>102</v>
      </c>
      <c r="R83" s="45">
        <v>0</v>
      </c>
      <c r="S83" s="45">
        <f t="shared" si="49"/>
        <v>6.3546129899999997</v>
      </c>
      <c r="T83" s="45">
        <v>1.166148</v>
      </c>
      <c r="U83" s="45">
        <v>0</v>
      </c>
      <c r="V83" s="45">
        <v>0</v>
      </c>
      <c r="W83" s="45">
        <v>1.166148</v>
      </c>
      <c r="X83" s="45">
        <v>0</v>
      </c>
      <c r="Y83" s="45">
        <v>0.98356500000000002</v>
      </c>
      <c r="Z83" s="45">
        <v>0</v>
      </c>
      <c r="AA83" s="45">
        <v>0</v>
      </c>
      <c r="AB83" s="45">
        <v>0.98356500000000002</v>
      </c>
      <c r="AC83" s="45">
        <v>0</v>
      </c>
      <c r="AD83" s="45">
        <f t="shared" si="51"/>
        <v>5.3710479899999992</v>
      </c>
      <c r="AE83" s="45">
        <f t="shared" si="6"/>
        <v>-0.18258299999999994</v>
      </c>
      <c r="AF83" s="46">
        <f t="shared" si="2"/>
        <v>-15.65693205322137</v>
      </c>
      <c r="AG83" s="47">
        <f t="shared" si="7"/>
        <v>0</v>
      </c>
      <c r="AH83" s="48" t="str">
        <f t="shared" si="8"/>
        <v>нд</v>
      </c>
      <c r="AI83" s="47">
        <f t="shared" si="9"/>
        <v>0</v>
      </c>
      <c r="AJ83" s="48" t="str">
        <f t="shared" si="10"/>
        <v>нд</v>
      </c>
      <c r="AK83" s="47">
        <f t="shared" si="11"/>
        <v>-0.18258299999999994</v>
      </c>
      <c r="AL83" s="46">
        <f t="shared" si="12"/>
        <v>-15.65693205322137</v>
      </c>
      <c r="AM83" s="47">
        <f t="shared" si="13"/>
        <v>0</v>
      </c>
      <c r="AN83" s="46" t="str">
        <f t="shared" si="14"/>
        <v>нд</v>
      </c>
      <c r="AO83" s="43" t="str">
        <f>[1]F0312_1037000158513_02_69_0!W83</f>
        <v>Экономия денежных средств по результатам закупочной процедуры</v>
      </c>
      <c r="AP83" s="56">
        <f t="shared" si="50"/>
        <v>0</v>
      </c>
      <c r="AQ83" s="49"/>
      <c r="AR83" s="49"/>
      <c r="AS83" s="49"/>
      <c r="AT83" s="49"/>
      <c r="AU83" s="49"/>
      <c r="AV83" s="49"/>
      <c r="AW83" s="49"/>
      <c r="AX83" s="43"/>
      <c r="AY83" s="49"/>
      <c r="AZ83" s="50"/>
      <c r="BA83" s="50"/>
    </row>
    <row r="84" spans="1:53" ht="36" customHeight="1" x14ac:dyDescent="0.25">
      <c r="A84" s="39" t="s">
        <v>214</v>
      </c>
      <c r="B84" s="40" t="s">
        <v>215</v>
      </c>
      <c r="C84" s="41" t="s">
        <v>216</v>
      </c>
      <c r="D84" s="41" t="str">
        <f t="shared" si="0"/>
        <v>Е_0003400078</v>
      </c>
      <c r="E84" s="41" t="s">
        <v>108</v>
      </c>
      <c r="F84" s="55" t="s">
        <v>109</v>
      </c>
      <c r="G84" s="55" t="s">
        <v>109</v>
      </c>
      <c r="H84" s="55" t="s">
        <v>109</v>
      </c>
      <c r="I84" s="55" t="s">
        <v>190</v>
      </c>
      <c r="J84" s="55" t="s">
        <v>168</v>
      </c>
      <c r="K84" s="55" t="s">
        <v>109</v>
      </c>
      <c r="L84" s="55" t="s">
        <v>109</v>
      </c>
      <c r="M84" s="55" t="s">
        <v>109</v>
      </c>
      <c r="N84" s="55" t="s">
        <v>217</v>
      </c>
      <c r="O84" s="43"/>
      <c r="P84" s="45">
        <v>0.34425899999999998</v>
      </c>
      <c r="Q84" s="45" t="s">
        <v>102</v>
      </c>
      <c r="R84" s="45">
        <v>0</v>
      </c>
      <c r="S84" s="45">
        <f t="shared" si="49"/>
        <v>0.34425899999999998</v>
      </c>
      <c r="T84" s="45">
        <v>0.34425899999999998</v>
      </c>
      <c r="U84" s="45">
        <v>0</v>
      </c>
      <c r="V84" s="45">
        <v>0</v>
      </c>
      <c r="W84" s="45">
        <v>0.34425899999999998</v>
      </c>
      <c r="X84" s="45">
        <v>0</v>
      </c>
      <c r="Y84" s="45">
        <v>0.35208330999999998</v>
      </c>
      <c r="Z84" s="45">
        <v>0</v>
      </c>
      <c r="AA84" s="45">
        <v>0</v>
      </c>
      <c r="AB84" s="45">
        <v>0.35208330999999998</v>
      </c>
      <c r="AC84" s="45">
        <v>0</v>
      </c>
      <c r="AD84" s="45">
        <f t="shared" si="51"/>
        <v>-7.824310000000001E-3</v>
      </c>
      <c r="AE84" s="45">
        <f t="shared" si="6"/>
        <v>7.824310000000001E-3</v>
      </c>
      <c r="AF84" s="46">
        <f t="shared" si="2"/>
        <v>2.2727975158238425</v>
      </c>
      <c r="AG84" s="47">
        <f t="shared" si="7"/>
        <v>0</v>
      </c>
      <c r="AH84" s="48" t="str">
        <f t="shared" si="8"/>
        <v>нд</v>
      </c>
      <c r="AI84" s="47">
        <f t="shared" si="9"/>
        <v>0</v>
      </c>
      <c r="AJ84" s="48" t="str">
        <f t="shared" si="10"/>
        <v>нд</v>
      </c>
      <c r="AK84" s="47">
        <f t="shared" si="11"/>
        <v>7.824310000000001E-3</v>
      </c>
      <c r="AL84" s="46">
        <f t="shared" si="12"/>
        <v>2.2727975158238425</v>
      </c>
      <c r="AM84" s="47">
        <f t="shared" si="13"/>
        <v>0</v>
      </c>
      <c r="AN84" s="46" t="str">
        <f t="shared" si="14"/>
        <v>нд</v>
      </c>
      <c r="AO84" s="43" t="str">
        <f>[1]F0312_1037000158513_02_69_0!W84</f>
        <v>Уточнение стоимости по результатам закупочной процедуры</v>
      </c>
      <c r="AP84" s="56">
        <f t="shared" si="50"/>
        <v>0</v>
      </c>
      <c r="AQ84" s="49"/>
      <c r="AR84" s="49"/>
      <c r="AS84" s="49"/>
      <c r="AT84" s="49"/>
      <c r="AU84" s="49"/>
      <c r="AV84" s="49"/>
      <c r="AW84" s="49"/>
      <c r="AX84" s="43"/>
      <c r="AY84" s="49"/>
      <c r="AZ84" s="50"/>
      <c r="BA84" s="50"/>
    </row>
    <row r="85" spans="1:53" ht="31.5" x14ac:dyDescent="0.25">
      <c r="A85" s="39" t="s">
        <v>218</v>
      </c>
      <c r="B85" s="40" t="s">
        <v>219</v>
      </c>
      <c r="C85" s="41" t="s">
        <v>220</v>
      </c>
      <c r="D85" s="41" t="str">
        <f t="shared" ref="D85:D90" si="52">CONCATENATE(E85,F85,G85,H85,I85,J85,K85,L85,M85,N85)</f>
        <v>Е_0003400079</v>
      </c>
      <c r="E85" s="41" t="s">
        <v>108</v>
      </c>
      <c r="F85" s="55" t="s">
        <v>109</v>
      </c>
      <c r="G85" s="55" t="s">
        <v>109</v>
      </c>
      <c r="H85" s="55" t="s">
        <v>109</v>
      </c>
      <c r="I85" s="55" t="s">
        <v>190</v>
      </c>
      <c r="J85" s="55" t="s">
        <v>168</v>
      </c>
      <c r="K85" s="55" t="s">
        <v>109</v>
      </c>
      <c r="L85" s="55" t="s">
        <v>109</v>
      </c>
      <c r="M85" s="55" t="s">
        <v>109</v>
      </c>
      <c r="N85" s="55" t="s">
        <v>221</v>
      </c>
      <c r="O85" s="43"/>
      <c r="P85" s="45">
        <v>9.7705848500000005</v>
      </c>
      <c r="Q85" s="45" t="s">
        <v>102</v>
      </c>
      <c r="R85" s="45">
        <v>0</v>
      </c>
      <c r="S85" s="45">
        <f t="shared" si="49"/>
        <v>9.7705848500000005</v>
      </c>
      <c r="T85" s="45">
        <v>2.235777696</v>
      </c>
      <c r="U85" s="45">
        <v>0</v>
      </c>
      <c r="V85" s="45">
        <v>0</v>
      </c>
      <c r="W85" s="45">
        <v>2.235777696</v>
      </c>
      <c r="X85" s="45">
        <v>0</v>
      </c>
      <c r="Y85" s="45">
        <v>2.2237668199999998</v>
      </c>
      <c r="Z85" s="45">
        <v>0</v>
      </c>
      <c r="AA85" s="45">
        <v>0</v>
      </c>
      <c r="AB85" s="45">
        <v>2.2237668199999998</v>
      </c>
      <c r="AC85" s="45">
        <v>0</v>
      </c>
      <c r="AD85" s="45">
        <f t="shared" si="51"/>
        <v>7.5468180300000007</v>
      </c>
      <c r="AE85" s="45">
        <f t="shared" si="6"/>
        <v>-1.201087600000017E-2</v>
      </c>
      <c r="AF85" s="46">
        <f t="shared" ref="AF85:AF90" si="53">IFERROR(AE85/T85*100,"")</f>
        <v>-0.53721244386186817</v>
      </c>
      <c r="AG85" s="47">
        <f t="shared" si="7"/>
        <v>0</v>
      </c>
      <c r="AH85" s="48" t="str">
        <f t="shared" si="8"/>
        <v>нд</v>
      </c>
      <c r="AI85" s="47">
        <f t="shared" si="9"/>
        <v>0</v>
      </c>
      <c r="AJ85" s="48" t="str">
        <f t="shared" si="10"/>
        <v>нд</v>
      </c>
      <c r="AK85" s="47">
        <f t="shared" si="11"/>
        <v>-1.201087600000017E-2</v>
      </c>
      <c r="AL85" s="46">
        <f t="shared" si="12"/>
        <v>-0.53721244386186817</v>
      </c>
      <c r="AM85" s="47">
        <f t="shared" si="13"/>
        <v>0</v>
      </c>
      <c r="AN85" s="46" t="str">
        <f t="shared" si="14"/>
        <v>нд</v>
      </c>
      <c r="AO85" s="43" t="str">
        <f>[1]F0312_1037000158513_02_69_0!W85</f>
        <v>нд</v>
      </c>
      <c r="AP85" s="56">
        <f t="shared" si="50"/>
        <v>0</v>
      </c>
      <c r="AQ85" s="49"/>
      <c r="AR85" s="49"/>
      <c r="AS85" s="49"/>
      <c r="AT85" s="49"/>
      <c r="AU85" s="49"/>
      <c r="AV85" s="49"/>
      <c r="AW85" s="49"/>
      <c r="AX85" s="43"/>
      <c r="AY85" s="49"/>
      <c r="AZ85" s="50"/>
      <c r="BA85" s="50"/>
    </row>
    <row r="86" spans="1:53" ht="31.5" x14ac:dyDescent="0.25">
      <c r="A86" s="39" t="s">
        <v>222</v>
      </c>
      <c r="B86" s="40" t="s">
        <v>223</v>
      </c>
      <c r="C86" s="41" t="s">
        <v>224</v>
      </c>
      <c r="D86" s="41" t="str">
        <f t="shared" si="52"/>
        <v>Г</v>
      </c>
      <c r="E86" s="41" t="s">
        <v>53</v>
      </c>
      <c r="F86" s="42"/>
      <c r="G86" s="42"/>
      <c r="H86" s="42"/>
      <c r="I86" s="42"/>
      <c r="J86" s="42"/>
      <c r="K86" s="42"/>
      <c r="L86" s="42"/>
      <c r="M86" s="42"/>
      <c r="N86" s="42"/>
      <c r="O86" s="43">
        <f>SUM(O87:O88)</f>
        <v>23.85</v>
      </c>
      <c r="P86" s="45">
        <v>2.47414611</v>
      </c>
      <c r="Q86" s="45" t="s">
        <v>102</v>
      </c>
      <c r="R86" s="45">
        <v>0</v>
      </c>
      <c r="S86" s="45">
        <f t="shared" si="49"/>
        <v>2.47414611</v>
      </c>
      <c r="T86" s="45">
        <v>0.45403559999999998</v>
      </c>
      <c r="U86" s="45">
        <v>0</v>
      </c>
      <c r="V86" s="45">
        <v>0</v>
      </c>
      <c r="W86" s="45">
        <v>0.45403559999999998</v>
      </c>
      <c r="X86" s="45">
        <v>0</v>
      </c>
      <c r="Y86" s="45">
        <v>0.45400000000000001</v>
      </c>
      <c r="Z86" s="45">
        <v>0</v>
      </c>
      <c r="AA86" s="45">
        <v>0</v>
      </c>
      <c r="AB86" s="45">
        <v>0.45400000000000001</v>
      </c>
      <c r="AC86" s="45">
        <v>0</v>
      </c>
      <c r="AD86" s="45">
        <f t="shared" si="51"/>
        <v>2.0201461099999998</v>
      </c>
      <c r="AE86" s="45">
        <f t="shared" ref="AE86:AE90" si="54">Y86-T86</f>
        <v>-3.559999999996899E-5</v>
      </c>
      <c r="AF86" s="46">
        <f t="shared" si="53"/>
        <v>-7.8407948627748549E-3</v>
      </c>
      <c r="AG86" s="47">
        <f t="shared" ref="AG86:AG90" si="55">AA86-V86</f>
        <v>0</v>
      </c>
      <c r="AH86" s="48" t="str">
        <f t="shared" ref="AH86:AH90" si="56">IFERROR(AG86/V86*100,"нд")</f>
        <v>нд</v>
      </c>
      <c r="AI86" s="47">
        <f t="shared" ref="AI86:AI90" si="57">AA86-V86</f>
        <v>0</v>
      </c>
      <c r="AJ86" s="48" t="str">
        <f t="shared" ref="AJ86:AJ90" si="58">IFERROR(AI86/X86*100,"нд")</f>
        <v>нд</v>
      </c>
      <c r="AK86" s="47">
        <f t="shared" ref="AK86:AK90" si="59">AE86-Z86</f>
        <v>-3.559999999996899E-5</v>
      </c>
      <c r="AL86" s="46">
        <f t="shared" ref="AL86:AL90" si="60">IFERROR(AK86/W86*100,"")</f>
        <v>-7.8407948627748549E-3</v>
      </c>
      <c r="AM86" s="47">
        <f t="shared" ref="AM86:AM90" si="61">AC86-X86</f>
        <v>0</v>
      </c>
      <c r="AN86" s="46" t="str">
        <f t="shared" ref="AN86:AN90" si="62">IFERROR(AM86/AC86*100,"нд")</f>
        <v>нд</v>
      </c>
      <c r="AO86" s="43" t="str">
        <f>[1]F0312_1037000158513_02_69_0!W86</f>
        <v>нд</v>
      </c>
      <c r="AP86" s="56">
        <f t="shared" si="50"/>
        <v>0</v>
      </c>
      <c r="AQ86" s="49">
        <f t="shared" ref="AQ86:AY86" si="63">SUM(AQ87:AQ88)</f>
        <v>0</v>
      </c>
      <c r="AR86" s="49">
        <f t="shared" si="63"/>
        <v>0</v>
      </c>
      <c r="AS86" s="49">
        <f t="shared" si="63"/>
        <v>23.847903585001994</v>
      </c>
      <c r="AT86" s="49">
        <f t="shared" si="63"/>
        <v>0</v>
      </c>
      <c r="AU86" s="49">
        <f t="shared" si="63"/>
        <v>1.5778462968</v>
      </c>
      <c r="AV86" s="49">
        <f t="shared" si="63"/>
        <v>0</v>
      </c>
      <c r="AW86" s="49">
        <f t="shared" si="63"/>
        <v>0</v>
      </c>
      <c r="AX86" s="43">
        <f t="shared" si="63"/>
        <v>1.5778462968</v>
      </c>
      <c r="AY86" s="49">
        <f t="shared" si="63"/>
        <v>0</v>
      </c>
      <c r="AZ86" s="50" t="e">
        <f>SUM(#REF!,#REF!,#REF!,AP86,#REF!)</f>
        <v>#REF!</v>
      </c>
      <c r="BA86" s="50" t="e">
        <f>SUM(#REF!,#REF!,#REF!,AU86,#REF!)</f>
        <v>#REF!</v>
      </c>
    </row>
    <row r="87" spans="1:53" ht="31.5" x14ac:dyDescent="0.25">
      <c r="A87" s="39" t="s">
        <v>225</v>
      </c>
      <c r="B87" s="40" t="s">
        <v>226</v>
      </c>
      <c r="C87" s="41" t="s">
        <v>227</v>
      </c>
      <c r="D87" s="41" t="str">
        <f t="shared" si="52"/>
        <v>Е_1004000031</v>
      </c>
      <c r="E87" s="41" t="s">
        <v>108</v>
      </c>
      <c r="F87" s="55" t="s">
        <v>158</v>
      </c>
      <c r="G87" s="55" t="s">
        <v>109</v>
      </c>
      <c r="H87" s="55" t="s">
        <v>109</v>
      </c>
      <c r="I87" s="55" t="s">
        <v>168</v>
      </c>
      <c r="J87" s="55" t="s">
        <v>109</v>
      </c>
      <c r="K87" s="55" t="s">
        <v>109</v>
      </c>
      <c r="L87" s="55" t="s">
        <v>109</v>
      </c>
      <c r="M87" s="55" t="s">
        <v>109</v>
      </c>
      <c r="N87" s="55" t="s">
        <v>228</v>
      </c>
      <c r="O87" s="43">
        <v>23.85</v>
      </c>
      <c r="P87" s="45">
        <v>1.3452896299999999</v>
      </c>
      <c r="Q87" s="45" t="s">
        <v>102</v>
      </c>
      <c r="R87" s="45">
        <v>0</v>
      </c>
      <c r="S87" s="45">
        <f t="shared" si="49"/>
        <v>1.3452896299999999</v>
      </c>
      <c r="T87" s="45">
        <v>1.345289628</v>
      </c>
      <c r="U87" s="45">
        <v>0</v>
      </c>
      <c r="V87" s="45">
        <v>0</v>
      </c>
      <c r="W87" s="45">
        <v>1.345289628</v>
      </c>
      <c r="X87" s="45">
        <v>0</v>
      </c>
      <c r="Y87" s="45">
        <v>1.0980000000000001</v>
      </c>
      <c r="Z87" s="45">
        <v>0</v>
      </c>
      <c r="AA87" s="45">
        <v>0</v>
      </c>
      <c r="AB87" s="45">
        <v>1.0980000000000001</v>
      </c>
      <c r="AC87" s="45">
        <v>0</v>
      </c>
      <c r="AD87" s="45">
        <f t="shared" si="51"/>
        <v>0.24728962999999982</v>
      </c>
      <c r="AE87" s="45">
        <f t="shared" si="54"/>
        <v>-0.24728962799999987</v>
      </c>
      <c r="AF87" s="46">
        <f t="shared" si="53"/>
        <v>-18.381887651035981</v>
      </c>
      <c r="AG87" s="47">
        <f t="shared" si="55"/>
        <v>0</v>
      </c>
      <c r="AH87" s="48" t="str">
        <f t="shared" si="56"/>
        <v>нд</v>
      </c>
      <c r="AI87" s="47">
        <f t="shared" si="57"/>
        <v>0</v>
      </c>
      <c r="AJ87" s="48" t="str">
        <f t="shared" si="58"/>
        <v>нд</v>
      </c>
      <c r="AK87" s="47">
        <f t="shared" si="59"/>
        <v>-0.24728962799999987</v>
      </c>
      <c r="AL87" s="46">
        <f t="shared" si="60"/>
        <v>-18.381887651035981</v>
      </c>
      <c r="AM87" s="47">
        <f t="shared" si="61"/>
        <v>0</v>
      </c>
      <c r="AN87" s="46" t="str">
        <f t="shared" si="62"/>
        <v>нд</v>
      </c>
      <c r="AO87" s="43" t="str">
        <f>[1]F0312_1037000158513_02_69_0!W87</f>
        <v>Экономия денежных средств по результатам закупочной процедуры</v>
      </c>
      <c r="AP87" s="56">
        <f t="shared" si="50"/>
        <v>0</v>
      </c>
      <c r="AQ87" s="49">
        <v>0</v>
      </c>
      <c r="AR87" s="49">
        <v>0</v>
      </c>
      <c r="AS87" s="49">
        <f>'[2]приложение 1.4'!$J$40*1.18</f>
        <v>23.847903585001994</v>
      </c>
      <c r="AT87" s="49">
        <v>0</v>
      </c>
      <c r="AU87" s="49">
        <f t="shared" si="48"/>
        <v>0</v>
      </c>
      <c r="AV87" s="49">
        <v>0</v>
      </c>
      <c r="AW87" s="49">
        <v>0</v>
      </c>
      <c r="AX87" s="43">
        <v>0</v>
      </c>
      <c r="AY87" s="49">
        <v>0</v>
      </c>
      <c r="AZ87" s="50" t="e">
        <f>SUM(#REF!,#REF!,#REF!,AP87,#REF!)</f>
        <v>#REF!</v>
      </c>
      <c r="BA87" s="50" t="e">
        <f>SUM(#REF!,#REF!,#REF!,AU87,#REF!)</f>
        <v>#REF!</v>
      </c>
    </row>
    <row r="88" spans="1:53" ht="33.75" customHeight="1" x14ac:dyDescent="0.25">
      <c r="A88" s="39" t="s">
        <v>229</v>
      </c>
      <c r="B88" s="40" t="s">
        <v>230</v>
      </c>
      <c r="C88" s="41" t="s">
        <v>231</v>
      </c>
      <c r="D88" s="41" t="str">
        <f t="shared" si="52"/>
        <v>Е_0100000067</v>
      </c>
      <c r="E88" s="41" t="s">
        <v>108</v>
      </c>
      <c r="F88" s="55" t="s">
        <v>109</v>
      </c>
      <c r="G88" s="55" t="s">
        <v>158</v>
      </c>
      <c r="H88" s="55" t="s">
        <v>109</v>
      </c>
      <c r="I88" s="55" t="s">
        <v>109</v>
      </c>
      <c r="J88" s="55" t="s">
        <v>109</v>
      </c>
      <c r="K88" s="55" t="s">
        <v>109</v>
      </c>
      <c r="L88" s="55" t="s">
        <v>109</v>
      </c>
      <c r="M88" s="55" t="s">
        <v>109</v>
      </c>
      <c r="N88" s="55" t="s">
        <v>232</v>
      </c>
      <c r="O88" s="43">
        <v>0</v>
      </c>
      <c r="P88" s="45">
        <v>2.0876013599999999</v>
      </c>
      <c r="Q88" s="45" t="s">
        <v>102</v>
      </c>
      <c r="R88" s="45">
        <v>0</v>
      </c>
      <c r="S88" s="45">
        <f t="shared" si="49"/>
        <v>2.0876013599999999</v>
      </c>
      <c r="T88" s="45">
        <v>2.0876013599999999</v>
      </c>
      <c r="U88" s="45">
        <v>0</v>
      </c>
      <c r="V88" s="45">
        <v>0</v>
      </c>
      <c r="W88" s="45">
        <v>2.0876013599999999</v>
      </c>
      <c r="X88" s="45">
        <v>0</v>
      </c>
      <c r="Y88" s="45">
        <v>2.6150000000000002</v>
      </c>
      <c r="Z88" s="45">
        <v>0</v>
      </c>
      <c r="AA88" s="45">
        <v>0</v>
      </c>
      <c r="AB88" s="45">
        <v>2.6150000000000002</v>
      </c>
      <c r="AC88" s="45">
        <v>0</v>
      </c>
      <c r="AD88" s="45">
        <f t="shared" si="51"/>
        <v>-0.52739864000000036</v>
      </c>
      <c r="AE88" s="45">
        <f t="shared" si="54"/>
        <v>0.52739864000000036</v>
      </c>
      <c r="AF88" s="46">
        <f t="shared" si="53"/>
        <v>25.263378828226113</v>
      </c>
      <c r="AG88" s="47">
        <f t="shared" si="55"/>
        <v>0</v>
      </c>
      <c r="AH88" s="48" t="str">
        <f t="shared" si="56"/>
        <v>нд</v>
      </c>
      <c r="AI88" s="47">
        <f t="shared" si="57"/>
        <v>0</v>
      </c>
      <c r="AJ88" s="48" t="str">
        <f t="shared" si="58"/>
        <v>нд</v>
      </c>
      <c r="AK88" s="47">
        <f t="shared" si="59"/>
        <v>0.52739864000000036</v>
      </c>
      <c r="AL88" s="46">
        <f t="shared" si="60"/>
        <v>25.263378828226113</v>
      </c>
      <c r="AM88" s="47">
        <f t="shared" si="61"/>
        <v>0</v>
      </c>
      <c r="AN88" s="46" t="str">
        <f t="shared" si="62"/>
        <v>нд</v>
      </c>
      <c r="AO88" s="43" t="str">
        <f>[1]F0312_1037000158513_02_69_0!W88</f>
        <v>Уточнение стоимости по результатам закупочной процедуры</v>
      </c>
      <c r="AP88" s="56">
        <f t="shared" si="50"/>
        <v>0</v>
      </c>
      <c r="AQ88" s="49">
        <v>0</v>
      </c>
      <c r="AR88" s="49">
        <v>0</v>
      </c>
      <c r="AS88" s="49">
        <v>0</v>
      </c>
      <c r="AT88" s="49">
        <v>0</v>
      </c>
      <c r="AU88" s="49">
        <f t="shared" si="48"/>
        <v>1.5778462968</v>
      </c>
      <c r="AV88" s="49">
        <v>0</v>
      </c>
      <c r="AW88" s="49">
        <v>0</v>
      </c>
      <c r="AX88" s="43">
        <v>1.5778462968</v>
      </c>
      <c r="AY88" s="49">
        <v>0</v>
      </c>
      <c r="AZ88" s="50" t="e">
        <f>SUM(#REF!,#REF!,#REF!,AP88,#REF!)</f>
        <v>#REF!</v>
      </c>
      <c r="BA88" s="50" t="e">
        <f>SUM(#REF!,#REF!,#REF!,AU88,#REF!)</f>
        <v>#REF!</v>
      </c>
    </row>
    <row r="89" spans="1:53" ht="36" customHeight="1" x14ac:dyDescent="0.25">
      <c r="A89" s="39" t="s">
        <v>233</v>
      </c>
      <c r="B89" s="40" t="s">
        <v>234</v>
      </c>
      <c r="C89" s="41" t="s">
        <v>235</v>
      </c>
      <c r="D89" s="41" t="str">
        <f t="shared" si="52"/>
        <v>Г</v>
      </c>
      <c r="E89" s="41" t="s">
        <v>53</v>
      </c>
      <c r="F89" s="42"/>
      <c r="G89" s="42"/>
      <c r="H89" s="42"/>
      <c r="I89" s="42"/>
      <c r="J89" s="42"/>
      <c r="K89" s="42"/>
      <c r="L89" s="42"/>
      <c r="M89" s="42"/>
      <c r="N89" s="42"/>
      <c r="O89" s="43">
        <f>SUM(P89:T89)</f>
        <v>46.919199660000004</v>
      </c>
      <c r="P89" s="45">
        <v>17.10388322</v>
      </c>
      <c r="Q89" s="45" t="s">
        <v>102</v>
      </c>
      <c r="R89" s="45">
        <v>0</v>
      </c>
      <c r="S89" s="45">
        <f t="shared" si="49"/>
        <v>17.10388322</v>
      </c>
      <c r="T89" s="45">
        <v>12.71143322</v>
      </c>
      <c r="U89" s="45">
        <v>0</v>
      </c>
      <c r="V89" s="45">
        <v>0</v>
      </c>
      <c r="W89" s="45">
        <v>12.71143322</v>
      </c>
      <c r="X89" s="45">
        <v>0</v>
      </c>
      <c r="Y89" s="45">
        <v>12.297999996</v>
      </c>
      <c r="Z89" s="45">
        <v>0</v>
      </c>
      <c r="AA89" s="45">
        <v>0</v>
      </c>
      <c r="AB89" s="45">
        <v>12.297999996</v>
      </c>
      <c r="AC89" s="45">
        <v>0</v>
      </c>
      <c r="AD89" s="45">
        <f t="shared" si="51"/>
        <v>4.8058832240000005</v>
      </c>
      <c r="AE89" s="45">
        <f t="shared" si="54"/>
        <v>-0.41343322400000027</v>
      </c>
      <c r="AF89" s="46">
        <f t="shared" si="53"/>
        <v>-3.252451685381236</v>
      </c>
      <c r="AG89" s="47">
        <f t="shared" si="55"/>
        <v>0</v>
      </c>
      <c r="AH89" s="48" t="str">
        <f t="shared" si="56"/>
        <v>нд</v>
      </c>
      <c r="AI89" s="47">
        <f t="shared" si="57"/>
        <v>0</v>
      </c>
      <c r="AJ89" s="48" t="str">
        <f t="shared" si="58"/>
        <v>нд</v>
      </c>
      <c r="AK89" s="47">
        <f t="shared" si="59"/>
        <v>-0.41343322400000027</v>
      </c>
      <c r="AL89" s="46">
        <f t="shared" si="60"/>
        <v>-3.252451685381236</v>
      </c>
      <c r="AM89" s="47">
        <f t="shared" si="61"/>
        <v>0</v>
      </c>
      <c r="AN89" s="46" t="str">
        <f t="shared" si="62"/>
        <v>нд</v>
      </c>
      <c r="AO89" s="43" t="str">
        <f>[1]F0312_1037000158513_02_69_0!W89</f>
        <v>Экономия денежных по результатам закупочной процедуры</v>
      </c>
      <c r="AP89" s="56">
        <f t="shared" si="50"/>
        <v>0</v>
      </c>
      <c r="AQ89" s="49">
        <v>0</v>
      </c>
      <c r="AR89" s="49">
        <v>0</v>
      </c>
      <c r="AS89" s="49">
        <v>0</v>
      </c>
      <c r="AT89" s="49">
        <v>0</v>
      </c>
      <c r="AU89" s="49">
        <f t="shared" si="48"/>
        <v>0</v>
      </c>
      <c r="AV89" s="49">
        <v>0</v>
      </c>
      <c r="AW89" s="49">
        <v>0</v>
      </c>
      <c r="AX89" s="43">
        <v>0</v>
      </c>
      <c r="AY89" s="49">
        <v>0</v>
      </c>
      <c r="AZ89" s="50" t="e">
        <f>SUM(#REF!,#REF!,#REF!,AP89,#REF!)</f>
        <v>#REF!</v>
      </c>
      <c r="BA89" s="50" t="e">
        <f>SUM(#REF!,#REF!,#REF!,AU89,#REF!)</f>
        <v>#REF!</v>
      </c>
    </row>
    <row r="90" spans="1:53" ht="75" customHeight="1" x14ac:dyDescent="0.25">
      <c r="A90" s="39" t="s">
        <v>236</v>
      </c>
      <c r="B90" s="40" t="s">
        <v>237</v>
      </c>
      <c r="C90" s="41" t="s">
        <v>238</v>
      </c>
      <c r="D90" s="41" t="str">
        <f t="shared" si="52"/>
        <v>Г</v>
      </c>
      <c r="E90" s="41" t="s">
        <v>53</v>
      </c>
      <c r="F90" s="42"/>
      <c r="G90" s="42"/>
      <c r="H90" s="42"/>
      <c r="I90" s="42"/>
      <c r="J90" s="42"/>
      <c r="K90" s="42"/>
      <c r="L90" s="42"/>
      <c r="M90" s="42"/>
      <c r="N90" s="42"/>
      <c r="O90" s="43" t="e">
        <f>SUM(#REF!)</f>
        <v>#REF!</v>
      </c>
      <c r="P90" s="45">
        <v>5.76</v>
      </c>
      <c r="Q90" s="45" t="s">
        <v>102</v>
      </c>
      <c r="R90" s="45">
        <v>0</v>
      </c>
      <c r="S90" s="45">
        <f t="shared" si="49"/>
        <v>5.76</v>
      </c>
      <c r="T90" s="45">
        <v>5.76</v>
      </c>
      <c r="U90" s="45">
        <v>0</v>
      </c>
      <c r="V90" s="45">
        <v>0</v>
      </c>
      <c r="W90" s="45">
        <v>5.76</v>
      </c>
      <c r="X90" s="45">
        <v>0</v>
      </c>
      <c r="Y90" s="45">
        <v>4.8</v>
      </c>
      <c r="Z90" s="45">
        <v>0</v>
      </c>
      <c r="AA90" s="45">
        <v>0</v>
      </c>
      <c r="AB90" s="45">
        <v>4.8</v>
      </c>
      <c r="AC90" s="45">
        <v>0</v>
      </c>
      <c r="AD90" s="45">
        <f t="shared" si="51"/>
        <v>0.96</v>
      </c>
      <c r="AE90" s="45">
        <f t="shared" si="54"/>
        <v>-0.96</v>
      </c>
      <c r="AF90" s="46">
        <f t="shared" si="53"/>
        <v>-16.666666666666664</v>
      </c>
      <c r="AG90" s="47">
        <f t="shared" si="55"/>
        <v>0</v>
      </c>
      <c r="AH90" s="48" t="str">
        <f t="shared" si="56"/>
        <v>нд</v>
      </c>
      <c r="AI90" s="47">
        <f t="shared" si="57"/>
        <v>0</v>
      </c>
      <c r="AJ90" s="48" t="str">
        <f t="shared" si="58"/>
        <v>нд</v>
      </c>
      <c r="AK90" s="47">
        <f t="shared" si="59"/>
        <v>-0.96</v>
      </c>
      <c r="AL90" s="46">
        <f t="shared" si="60"/>
        <v>-16.666666666666664</v>
      </c>
      <c r="AM90" s="47">
        <f t="shared" si="61"/>
        <v>0</v>
      </c>
      <c r="AN90" s="46" t="str">
        <f t="shared" si="62"/>
        <v>нд</v>
      </c>
      <c r="AO90" s="43" t="s">
        <v>239</v>
      </c>
      <c r="AP90" s="56">
        <f t="shared" si="50"/>
        <v>0</v>
      </c>
      <c r="AQ90" s="49" t="e">
        <f>SUM(#REF!)</f>
        <v>#REF!</v>
      </c>
      <c r="AR90" s="49" t="e">
        <f>SUM(#REF!)</f>
        <v>#REF!</v>
      </c>
      <c r="AS90" s="49" t="e">
        <f>SUM(#REF!)</f>
        <v>#REF!</v>
      </c>
      <c r="AT90" s="49" t="e">
        <f>SUM(#REF!)</f>
        <v>#REF!</v>
      </c>
      <c r="AU90" s="49" t="e">
        <f>SUM(#REF!)</f>
        <v>#REF!</v>
      </c>
      <c r="AV90" s="49" t="e">
        <f>SUM(#REF!)</f>
        <v>#REF!</v>
      </c>
      <c r="AW90" s="49" t="e">
        <f>SUM(#REF!)</f>
        <v>#REF!</v>
      </c>
      <c r="AX90" s="43" t="e">
        <f>SUM(#REF!)</f>
        <v>#REF!</v>
      </c>
      <c r="AY90" s="49" t="e">
        <f>SUM(#REF!)</f>
        <v>#REF!</v>
      </c>
      <c r="AZ90" s="50" t="e">
        <f>SUM(#REF!,#REF!,#REF!,AP90,#REF!)</f>
        <v>#REF!</v>
      </c>
      <c r="BA90" s="50" t="e">
        <f>SUM(#REF!,#REF!,#REF!,AU90,#REF!)</f>
        <v>#REF!</v>
      </c>
    </row>
    <row r="91" spans="1:53" ht="15.75" x14ac:dyDescent="0.25">
      <c r="A91" s="59"/>
      <c r="B91" s="60"/>
    </row>
    <row r="93" spans="1:53" ht="18.75" x14ac:dyDescent="0.25">
      <c r="B93" s="61" t="s">
        <v>240</v>
      </c>
      <c r="C93" s="62"/>
      <c r="D93" s="61"/>
      <c r="E93" s="61"/>
      <c r="F93" s="61"/>
      <c r="G93" s="61"/>
      <c r="H93" s="61"/>
      <c r="I93" s="63" t="s">
        <v>241</v>
      </c>
      <c r="J93" s="63"/>
      <c r="K93" s="63"/>
      <c r="L93" s="63"/>
      <c r="M93" s="63"/>
    </row>
    <row r="94" spans="1:53" ht="18.75" x14ac:dyDescent="0.25">
      <c r="B94" s="61"/>
      <c r="C94" s="62"/>
      <c r="D94" s="61"/>
      <c r="E94" s="61"/>
      <c r="F94" s="61"/>
      <c r="G94" s="61"/>
      <c r="H94" s="61"/>
      <c r="I94" s="61"/>
      <c r="J94" s="61"/>
      <c r="K94" s="61"/>
      <c r="L94" s="61"/>
      <c r="M94" s="61"/>
    </row>
    <row r="95" spans="1:53" ht="18.75" x14ac:dyDescent="0.25">
      <c r="B95" s="63" t="s">
        <v>242</v>
      </c>
      <c r="C95" s="63"/>
      <c r="D95" s="61"/>
      <c r="E95" s="61"/>
      <c r="F95" s="61"/>
      <c r="G95" s="61"/>
      <c r="H95" s="61"/>
      <c r="I95" s="63" t="s">
        <v>243</v>
      </c>
      <c r="J95" s="63"/>
      <c r="K95" s="63"/>
      <c r="L95" s="63"/>
      <c r="M95" s="63"/>
    </row>
    <row r="96" spans="1:53" ht="18.75" x14ac:dyDescent="0.25">
      <c r="B96" s="61"/>
      <c r="C96" s="62"/>
      <c r="D96" s="61"/>
      <c r="E96" s="61"/>
      <c r="F96" s="61"/>
      <c r="G96" s="61"/>
      <c r="H96" s="61"/>
      <c r="I96" s="61"/>
      <c r="J96" s="61"/>
      <c r="K96" s="61"/>
      <c r="L96" s="61"/>
      <c r="M96" s="61"/>
    </row>
    <row r="97" spans="2:13" ht="56.25" x14ac:dyDescent="0.25">
      <c r="B97" s="61" t="s">
        <v>244</v>
      </c>
      <c r="C97" s="62"/>
      <c r="D97" s="61"/>
      <c r="E97" s="61"/>
      <c r="F97" s="61"/>
      <c r="G97" s="61"/>
      <c r="H97" s="61"/>
      <c r="I97" s="63" t="s">
        <v>245</v>
      </c>
      <c r="J97" s="63"/>
      <c r="K97" s="63"/>
      <c r="L97" s="63"/>
      <c r="M97" s="63"/>
    </row>
  </sheetData>
  <autoFilter ref="A20:BA90"/>
  <mergeCells count="35">
    <mergeCell ref="A9:AO9"/>
    <mergeCell ref="A4:AO4"/>
    <mergeCell ref="A5:AO5"/>
    <mergeCell ref="A6:AO6"/>
    <mergeCell ref="A7:AO7"/>
    <mergeCell ref="A8:S8"/>
    <mergeCell ref="A10:S10"/>
    <mergeCell ref="A11:AO11"/>
    <mergeCell ref="A12:AO12"/>
    <mergeCell ref="A17:A19"/>
    <mergeCell ref="B17:B19"/>
    <mergeCell ref="C17:C19"/>
    <mergeCell ref="D17:N18"/>
    <mergeCell ref="O17:P19"/>
    <mergeCell ref="Q17:Q19"/>
    <mergeCell ref="R17:R19"/>
    <mergeCell ref="AM18:AN18"/>
    <mergeCell ref="AP18:AT18"/>
    <mergeCell ref="AU18:AY18"/>
    <mergeCell ref="I93:M93"/>
    <mergeCell ref="S17:S19"/>
    <mergeCell ref="T17:AC17"/>
    <mergeCell ref="AD17:AD19"/>
    <mergeCell ref="AE17:AN17"/>
    <mergeCell ref="AO17:AO19"/>
    <mergeCell ref="AP17:AY17"/>
    <mergeCell ref="T18:X18"/>
    <mergeCell ref="Y18:AC18"/>
    <mergeCell ref="AE18:AF18"/>
    <mergeCell ref="AG18:AH18"/>
    <mergeCell ref="B95:C95"/>
    <mergeCell ref="I95:M95"/>
    <mergeCell ref="I97:M97"/>
    <mergeCell ref="AI18:AJ18"/>
    <mergeCell ref="AK18:AL18"/>
  </mergeCells>
  <pageMargins left="0.59055118110236227" right="0.19685039370078741" top="0.19685039370078741" bottom="0.19685039370078741" header="0.27559055118110237" footer="7.874015748031496E-2"/>
  <pageSetup paperSize="8" scale="1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F0329_1037000158513_01_69_0</vt:lpstr>
      <vt:lpstr>F0329_1037000158513_01_69_0!Заголовки_для_печати</vt:lpstr>
      <vt:lpstr>F0329_1037000158513_01_69_0!Область_печати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 А.</dc:creator>
  <cp:lastModifiedBy>Кулагина Татьяна А.</cp:lastModifiedBy>
  <dcterms:created xsi:type="dcterms:W3CDTF">2021-03-11T09:10:37Z</dcterms:created>
  <dcterms:modified xsi:type="dcterms:W3CDTF">2021-03-26T01:41:28Z</dcterms:modified>
</cp:coreProperties>
</file>