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т2!$A$1:$J$65</definedName>
    <definedName name="_xlnm.Print_Area" localSheetId="2">т3!$A$1:$K$74</definedName>
    <definedName name="_xlnm.Print_Area" localSheetId="3">т4!$A$1:$K$59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45621"/>
</workbook>
</file>

<file path=xl/calcChain.xml><?xml version="1.0" encoding="utf-8"?>
<calcChain xmlns="http://schemas.openxmlformats.org/spreadsheetml/2006/main">
  <c r="J28" i="97" l="1"/>
  <c r="J31" i="97"/>
  <c r="J56" i="97"/>
  <c r="J65" i="97" l="1"/>
  <c r="K17" i="101" l="1"/>
  <c r="J29" i="97" l="1"/>
  <c r="J13" i="97"/>
  <c r="K22" i="101" l="1"/>
  <c r="K20" i="101"/>
  <c r="K14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5" i="97"/>
  <c r="J33" i="97"/>
  <c r="J32" i="97"/>
  <c r="J30" i="97"/>
  <c r="J35" i="97"/>
  <c r="J34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6" i="101" l="1"/>
  <c r="K53" i="101"/>
  <c r="K54" i="101"/>
  <c r="K55" i="101"/>
  <c r="K57" i="101"/>
  <c r="K58" i="101"/>
  <c r="K52" i="101"/>
  <c r="K47" i="101" l="1"/>
  <c r="K46" i="101"/>
  <c r="K48" i="101"/>
  <c r="K49" i="101"/>
  <c r="K50" i="101"/>
  <c r="K41" i="101"/>
  <c r="K40" i="101"/>
  <c r="K39" i="101"/>
  <c r="K38" i="101"/>
  <c r="K33" i="101"/>
  <c r="K25" i="101"/>
  <c r="K26" i="101"/>
  <c r="K27" i="101"/>
  <c r="K28" i="101"/>
  <c r="K29" i="101"/>
  <c r="K30" i="101"/>
  <c r="K31" i="101"/>
  <c r="K24" i="101"/>
  <c r="K9" i="101"/>
  <c r="K11" i="101"/>
  <c r="K12" i="101"/>
  <c r="K13" i="101"/>
  <c r="K19" i="101"/>
  <c r="K21" i="101"/>
  <c r="K8" i="101"/>
  <c r="K18" i="101"/>
  <c r="K16" i="101"/>
  <c r="K15" i="101"/>
  <c r="K43" i="101"/>
  <c r="K45" i="101"/>
  <c r="K36" i="101"/>
  <c r="K35" i="101"/>
  <c r="D11" i="102" l="1"/>
  <c r="K32" i="101" l="1"/>
  <c r="K59" i="101" s="1"/>
  <c r="K65" i="98"/>
  <c r="K67" i="98"/>
  <c r="J11" i="97"/>
  <c r="J12" i="97"/>
  <c r="J14" i="97"/>
  <c r="J15" i="97"/>
  <c r="J17" i="97"/>
  <c r="J18" i="97"/>
  <c r="J10" i="97"/>
  <c r="K74" i="98" l="1"/>
  <c r="J8" i="97"/>
  <c r="J9" i="97"/>
  <c r="J7" i="97"/>
  <c r="J55" i="97" l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<sst xmlns="http://schemas.openxmlformats.org/spreadsheetml/2006/main" count="1412" uniqueCount="377">
  <si>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</si>
  <si>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</si>
  <si>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</si>
  <si>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</si>
  <si>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</si>
  <si>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</si>
  <si>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</si>
  <si>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</si>
  <si>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</si>
  <si>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</si>
  <si>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</si>
  <si>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</si>
  <si>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</si>
  <si>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</si>
  <si>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</si>
  <si>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</si>
  <si>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</si>
  <si>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</si>
  <si>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</si>
  <si>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</si>
  <si>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</si>
  <si>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</si>
  <si>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</si>
  <si>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</si>
  <si>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</si>
  <si>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</si>
  <si>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</si>
  <si>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</si>
  <si>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</si>
  <si>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</si>
  <si>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</si>
  <si>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</si>
  <si>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</si>
  <si>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</si>
  <si>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</si>
  <si>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</si>
  <si>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</si>
  <si>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</si>
  <si>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</si>
  <si>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</si>
  <si>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</si>
  <si>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</si>
  <si>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</si>
  <si>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</si>
  <si>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</si>
  <si>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</si>
  <si>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</si>
  <si>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</si>
  <si>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</si>
  <si>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</si>
  <si>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</si>
  <si>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</si>
  <si>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</si>
  <si>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</si>
  <si>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</si>
  <si>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</si>
  <si>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</si>
  <si>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</si>
  <si>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</si>
  <si>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</si>
  <si>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</si>
  <si>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</si>
  <si>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</si>
  <si>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</si>
  <si>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</si>
  <si>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</si>
  <si>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</si>
  <si>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</si>
  <si>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</si>
  <si>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</si>
  <si>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</si>
  <si>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</si>
  <si>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</si>
  <si>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</si>
  <si>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</si>
  <si>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</si>
  <si>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</si>
  <si>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</si>
  <si>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</si>
  <si>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</si>
  <si>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</si>
  <si>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</si>
  <si>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</si>
  <si>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</si>
  <si>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</si>
  <si>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</si>
  <si>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</si>
  <si>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</si>
  <si>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</si>
  <si>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</si>
  <si>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</si>
  <si>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</si>
  <si>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</si>
  <si>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</si>
  <si>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</si>
  <si>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</si>
  <si>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</si>
  <si>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</si>
  <si>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</si>
  <si>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</si>
  <si>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</si>
  <si>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</si>
  <si>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</si>
  <si>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</si>
  <si>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</si>
  <si>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</si>
  <si>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</si>
  <si>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</si>
  <si>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</si>
  <si>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</si>
  <si>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</si>
  <si>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</si>
  <si>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</si>
  <si>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</si>
  <si>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</si>
  <si>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</si>
  <si>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</si>
  <si>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</si>
  <si>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</si>
  <si>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</si>
  <si>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</si>
  <si>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</si>
  <si>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</si>
  <si>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</si>
  <si>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</si>
  <si>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</si>
  <si>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</si>
  <si>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</si>
  <si>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</si>
  <si>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</si>
  <si>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</si>
  <si>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</si>
  <si>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</si>
  <si>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</si>
  <si>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</si>
  <si>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</si>
  <si>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</si>
  <si>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</si>
  <si>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</si>
  <si>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</si>
  <si>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</si>
  <si>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</si>
  <si>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</si>
  <si>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</si>
  <si>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</si>
  <si>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</si>
  <si>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</si>
  <si>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</si>
  <si>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</si>
  <si>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</si>
  <si>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</si>
  <si>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</si>
  <si>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</si>
  <si>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</si>
  <si>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</si>
  <si>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</si>
  <si>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</si>
  <si>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</si>
  <si>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</si>
  <si>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</si>
  <si>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</si>
  <si>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</si>
  <si>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</si>
  <si>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</si>
  <si>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</si>
  <si>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</si>
  <si>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</si>
  <si>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</si>
  <si>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</si>
  <si>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</si>
  <si>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</si>
  <si>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</si>
  <si>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</si>
  <si>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</si>
  <si>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</si>
  <si>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</si>
  <si>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</si>
  <si>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</si>
  <si>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</si>
  <si>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</si>
  <si>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</si>
  <si>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</si>
  <si>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</si>
  <si>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</si>
  <si>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</si>
  <si>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</si>
  <si>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</si>
  <si>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</si>
  <si>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</si>
  <si>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</si>
  <si>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</si>
  <si>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</si>
  <si>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</si>
  <si>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</si>
  <si>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</si>
  <si>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</si>
  <si>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</si>
  <si>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</si>
  <si>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</si>
  <si>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</si>
  <si>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</si>
  <si>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</si>
  <si>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</si>
  <si>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</si>
  <si>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</si>
  <si>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</si>
  <si>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</si>
  <si>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</si>
  <si>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</si>
  <si>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</si>
  <si>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</si>
  <si>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</si>
  <si>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</si>
  <si>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</si>
  <si>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</si>
  <si>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</si>
  <si>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</si>
  <si>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</si>
  <si>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</si>
  <si>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</si>
  <si>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</si>
  <si>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</si>
  <si>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</si>
  <si>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</si>
  <si>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</si>
  <si>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</si>
  <si>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</si>
  <si>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</si>
  <si>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</si>
  <si>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</si>
  <si>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</si>
  <si>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</si>
  <si>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</si>
  <si>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</si>
  <si>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</si>
  <si>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</si>
  <si>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</si>
  <si>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</si>
  <si>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</si>
  <si>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</si>
  <si>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</si>
  <si>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</si>
  <si>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</si>
  <si>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</si>
  <si>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</si>
  <si>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</si>
  <si>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</si>
  <si>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</si>
  <si>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</si>
  <si>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</si>
  <si>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</si>
  <si>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</si>
  <si>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</si>
  <si>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</si>
  <si>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</si>
  <si>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</si>
  <si>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</si>
  <si>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</si>
  <si>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</si>
  <si>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</si>
  <si>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</si>
  <si>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</si>
  <si>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</si>
  <si>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</si>
  <si>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</si>
  <si>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</si>
  <si>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</si>
  <si>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</si>
  <si>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</si>
  <si>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</si>
  <si>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</si>
  <si>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</si>
  <si>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</si>
  <si>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</si>
  <si>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</si>
  <si>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</si>
  <si>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</si>
  <si>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</si>
  <si>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</si>
  <si>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</si>
  <si>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</si>
  <si>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</si>
  <si>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</si>
  <si>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</si>
  <si>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</si>
  <si>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</si>
  <si>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</si>
  <si>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</si>
  <si>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</si>
  <si>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</si>
  <si>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</si>
  <si>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</si>
  <si>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</si>
  <si>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</si>
  <si>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</si>
  <si>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</si>
  <si>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</si>
  <si>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</si>
  <si>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</si>
  <si>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</si>
  <si>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</si>
  <si>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</si>
  <si>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</si>
  <si>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</si>
  <si>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</si>
  <si>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</si>
  <si>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</si>
  <si>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</si>
  <si>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</si>
  <si>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</si>
  <si>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</si>
  <si>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</si>
  <si>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</si>
  <si>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</si>
  <si>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</si>
  <si>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</si>
  <si>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</si>
  <si>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</si>
  <si>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</si>
  <si>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</si>
  <si>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</si>
  <si>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</si>
  <si>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</si>
  <si>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</si>
  <si>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</si>
  <si>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</si>
  <si>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</si>
  <si>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</si>
  <si>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</si>
  <si>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</si>
  <si>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</si>
  <si>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</si>
  <si>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</si>
  <si>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</si>
  <si>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</si>
  <si>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</si>
  <si>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</si>
  <si>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</si>
  <si>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</si>
  <si>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</si>
  <si>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</si>
  <si>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</si>
  <si>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</si>
  <si>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</si>
  <si>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</si>
  <si>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</si>
  <si>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</si>
  <si>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</si>
  <si>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</si>
  <si>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</si>
  <si>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</si>
  <si>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</si>
  <si>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</si>
  <si>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</si>
  <si>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</si>
  <si>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</si>
  <si>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</si>
  <si>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</si>
  <si>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</si>
  <si>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</si>
  <si>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</si>
  <si>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</si>
  <si>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</si>
  <si>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</si>
  <si>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</si>
  <si>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</si>
  <si>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</si>
  <si>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</si>
  <si>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Год раскрытия информации: 1, 2, 3, 4 квартал 2020 года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</si>
  <si>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</si>
  <si>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</si>
  <si>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</si>
  <si>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</si>
  <si>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J_0000000029</t>
  </si>
  <si>
    <t>Реконструкция РП "ЛПК"</t>
  </si>
  <si>
    <t>Двухобмоточный трансформатор масляный 10(6)кВ 25кВА</t>
  </si>
  <si>
    <t>Номинальный ток-1250 А
Номинальный ток отключения-40кА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</si>
</sst>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5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169" fontId="25" fillId="24" borderId="10" xfId="37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6" refreshError="1"/>
      <sheetData sheetId="267" refreshError="1"/>
      <sheetData sheetId="268" refreshError="1"/>
      <sheetData sheetId="269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70"/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2" activePane="bottomLeft" state="frozen"/>
      <selection pane="bottomLeft" activeCell="E23" sqref="E2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3" customWidth="1"/>
    <col min="10" max="10" width="15.125" style="6" customWidth="1"/>
    <col min="11" max="16384" width="9" style="6"/>
  </cols>
  <sheetData>
    <row r="1" spans="1:10" ht="55.5" customHeight="1" x14ac:dyDescent="0.3">
      <c r="A1" s="158" t="s">
        <v>344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" x14ac:dyDescent="0.25">
      <c r="A2" s="159"/>
      <c r="B2" s="159"/>
      <c r="C2" s="159"/>
      <c r="D2" s="159"/>
      <c r="E2" s="159"/>
      <c r="F2" s="159"/>
      <c r="G2" s="159"/>
      <c r="H2" s="159"/>
      <c r="I2" s="159"/>
      <c r="J2" s="159"/>
    </row>
    <row r="3" spans="1:10" x14ac:dyDescent="0.25">
      <c r="A3" s="159" t="s">
        <v>348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10" x14ac:dyDescent="0.25">
      <c r="A4" s="160" t="s">
        <v>347</v>
      </c>
      <c r="B4" s="160"/>
      <c r="C4" s="160"/>
      <c r="D4" s="160"/>
      <c r="E4" s="160"/>
      <c r="F4" s="160"/>
      <c r="G4" s="160"/>
      <c r="H4" s="160"/>
      <c r="I4" s="160"/>
      <c r="J4" s="160"/>
    </row>
    <row r="5" spans="1:10" x14ac:dyDescent="0.25">
      <c r="A5" s="159" t="s">
        <v>368</v>
      </c>
      <c r="B5" s="159"/>
      <c r="C5" s="159"/>
      <c r="D5" s="159"/>
      <c r="E5" s="159"/>
      <c r="F5" s="159"/>
      <c r="G5" s="159"/>
      <c r="H5" s="159"/>
      <c r="I5" s="159"/>
      <c r="J5" s="159"/>
    </row>
    <row r="6" spans="1:10" ht="53.25" customHeight="1" x14ac:dyDescent="0.25">
      <c r="A6" s="149" t="s">
        <v>80</v>
      </c>
      <c r="B6" s="150"/>
      <c r="C6" s="151"/>
      <c r="D6" s="152" t="s">
        <v>374</v>
      </c>
      <c r="E6" s="153"/>
      <c r="F6" s="153"/>
      <c r="G6" s="153"/>
      <c r="H6" s="153"/>
      <c r="I6" s="153"/>
      <c r="J6" s="154"/>
    </row>
    <row r="7" spans="1:10" x14ac:dyDescent="0.25">
      <c r="A7" s="149" t="s">
        <v>345</v>
      </c>
      <c r="B7" s="150"/>
      <c r="C7" s="151"/>
      <c r="D7" s="155" t="s">
        <v>373</v>
      </c>
      <c r="E7" s="156"/>
      <c r="F7" s="156"/>
      <c r="G7" s="156"/>
      <c r="H7" s="156"/>
      <c r="I7" s="156"/>
      <c r="J7" s="157"/>
    </row>
    <row r="8" spans="1:10" ht="15.75" customHeight="1" x14ac:dyDescent="0.25">
      <c r="A8" s="167" t="s">
        <v>346</v>
      </c>
      <c r="B8" s="167"/>
      <c r="C8" s="167"/>
      <c r="D8" s="167"/>
      <c r="E8" s="167"/>
      <c r="F8" s="167"/>
      <c r="G8" s="167"/>
      <c r="H8" s="167"/>
      <c r="I8" s="167"/>
      <c r="J8" s="167"/>
    </row>
    <row r="9" spans="1:10" ht="15.75" customHeight="1" x14ac:dyDescent="0.25">
      <c r="A9" s="168" t="s">
        <v>0</v>
      </c>
      <c r="B9" s="171" t="s">
        <v>2</v>
      </c>
      <c r="C9" s="174" t="s">
        <v>18</v>
      </c>
      <c r="D9" s="174"/>
      <c r="E9" s="174"/>
      <c r="F9" s="174"/>
      <c r="G9" s="174"/>
      <c r="H9" s="174"/>
      <c r="I9" s="174"/>
      <c r="J9" s="174"/>
    </row>
    <row r="10" spans="1:10" ht="33.75" customHeight="1" x14ac:dyDescent="0.25">
      <c r="A10" s="169"/>
      <c r="B10" s="172"/>
      <c r="C10" s="175" t="s">
        <v>8</v>
      </c>
      <c r="D10" s="175"/>
      <c r="E10" s="175"/>
      <c r="F10" s="175"/>
      <c r="G10" s="175" t="s">
        <v>53</v>
      </c>
      <c r="H10" s="175"/>
      <c r="I10" s="175"/>
      <c r="J10" s="175"/>
    </row>
    <row r="11" spans="1:10" s="8" customFormat="1" ht="63" x14ac:dyDescent="0.25">
      <c r="A11" s="170"/>
      <c r="B11" s="173"/>
      <c r="C11" s="135" t="s">
        <v>14</v>
      </c>
      <c r="D11" s="135" t="s">
        <v>6</v>
      </c>
      <c r="E11" s="135" t="s">
        <v>49</v>
      </c>
      <c r="F11" s="135" t="s">
        <v>7</v>
      </c>
      <c r="G11" s="135" t="s">
        <v>9</v>
      </c>
      <c r="H11" s="135" t="s">
        <v>20</v>
      </c>
      <c r="I11" s="135" t="s">
        <v>134</v>
      </c>
      <c r="J11" s="11" t="s">
        <v>19</v>
      </c>
    </row>
    <row r="12" spans="1:10" s="10" customFormat="1" x14ac:dyDescent="0.25">
      <c r="A12" s="134">
        <v>1</v>
      </c>
      <c r="B12" s="135">
        <v>2</v>
      </c>
      <c r="C12" s="139">
        <v>3</v>
      </c>
      <c r="D12" s="140">
        <v>4</v>
      </c>
      <c r="E12" s="139">
        <v>5</v>
      </c>
      <c r="F12" s="140">
        <v>6</v>
      </c>
      <c r="G12" s="139">
        <v>7</v>
      </c>
      <c r="H12" s="140">
        <v>8</v>
      </c>
      <c r="I12" s="139">
        <v>9</v>
      </c>
      <c r="J12" s="140">
        <v>10</v>
      </c>
    </row>
    <row r="13" spans="1:10" s="16" customFormat="1" ht="56.25" customHeight="1" x14ac:dyDescent="0.25">
      <c r="A13" s="121">
        <v>1</v>
      </c>
      <c r="B13" s="13" t="s">
        <v>320</v>
      </c>
      <c r="C13" s="135" t="s">
        <v>52</v>
      </c>
      <c r="D13" s="135" t="s">
        <v>52</v>
      </c>
      <c r="E13" s="135" t="s">
        <v>52</v>
      </c>
      <c r="F13" s="135" t="s">
        <v>52</v>
      </c>
      <c r="G13" s="135" t="s">
        <v>52</v>
      </c>
      <c r="H13" s="135" t="s">
        <v>52</v>
      </c>
      <c r="I13" s="135" t="s">
        <v>52</v>
      </c>
      <c r="J13" s="135" t="s">
        <v>52</v>
      </c>
    </row>
    <row r="14" spans="1:10" s="16" customFormat="1" ht="54" customHeight="1" x14ac:dyDescent="0.25">
      <c r="A14" s="121" t="s">
        <v>39</v>
      </c>
      <c r="B14" s="13" t="s">
        <v>321</v>
      </c>
      <c r="C14" s="135">
        <v>0.23</v>
      </c>
      <c r="D14" s="135" t="s">
        <v>322</v>
      </c>
      <c r="E14" s="135"/>
      <c r="F14" s="135" t="s">
        <v>323</v>
      </c>
      <c r="G14" s="14" t="s">
        <v>324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21" t="s">
        <v>40</v>
      </c>
      <c r="B15" s="13" t="s">
        <v>321</v>
      </c>
      <c r="C15" s="135">
        <v>0.4</v>
      </c>
      <c r="D15" s="135" t="s">
        <v>325</v>
      </c>
      <c r="E15" s="135"/>
      <c r="F15" s="135" t="s">
        <v>323</v>
      </c>
      <c r="G15" s="14" t="s">
        <v>324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21" t="s">
        <v>69</v>
      </c>
      <c r="B16" s="13" t="s">
        <v>321</v>
      </c>
      <c r="C16" s="135">
        <v>0.4</v>
      </c>
      <c r="D16" s="135" t="s">
        <v>326</v>
      </c>
      <c r="E16" s="135"/>
      <c r="F16" s="135" t="s">
        <v>323</v>
      </c>
      <c r="G16" s="14" t="s">
        <v>324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21" t="s">
        <v>97</v>
      </c>
      <c r="B17" s="13" t="s">
        <v>321</v>
      </c>
      <c r="C17" s="121" t="s">
        <v>119</v>
      </c>
      <c r="D17" s="135" t="s">
        <v>327</v>
      </c>
      <c r="E17" s="135"/>
      <c r="F17" s="135" t="s">
        <v>323</v>
      </c>
      <c r="G17" s="14" t="s">
        <v>324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5" t="s">
        <v>75</v>
      </c>
      <c r="D18" s="135" t="s">
        <v>328</v>
      </c>
      <c r="E18" s="135"/>
      <c r="F18" s="135" t="s">
        <v>10</v>
      </c>
      <c r="G18" s="14" t="s">
        <v>329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330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331</v>
      </c>
      <c r="C20" s="135" t="s">
        <v>52</v>
      </c>
      <c r="D20" s="135" t="s">
        <v>332</v>
      </c>
      <c r="E20" s="135"/>
      <c r="F20" s="135" t="s">
        <v>334</v>
      </c>
      <c r="G20" s="14" t="s">
        <v>335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331</v>
      </c>
      <c r="C21" s="135" t="s">
        <v>52</v>
      </c>
      <c r="D21" s="135" t="s">
        <v>333</v>
      </c>
      <c r="E21" s="135"/>
      <c r="F21" s="135" t="s">
        <v>359</v>
      </c>
      <c r="G21" s="14" t="s">
        <v>335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336</v>
      </c>
      <c r="C22" s="135" t="s">
        <v>52</v>
      </c>
      <c r="D22" s="135" t="s">
        <v>52</v>
      </c>
      <c r="E22" s="135" t="s">
        <v>52</v>
      </c>
      <c r="F22" s="135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337</v>
      </c>
      <c r="C23" s="135" t="s">
        <v>52</v>
      </c>
      <c r="D23" s="135" t="s">
        <v>338</v>
      </c>
      <c r="E23" s="135"/>
      <c r="F23" s="135" t="s">
        <v>10</v>
      </c>
      <c r="G23" s="14" t="s">
        <v>339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340</v>
      </c>
      <c r="C24" s="135" t="s">
        <v>52</v>
      </c>
      <c r="D24" s="135" t="s">
        <v>52</v>
      </c>
      <c r="E24" s="135" t="s">
        <v>52</v>
      </c>
      <c r="F24" s="135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341</v>
      </c>
      <c r="C25" s="135" t="s">
        <v>52</v>
      </c>
      <c r="D25" s="135" t="s">
        <v>343</v>
      </c>
      <c r="E25" s="135"/>
      <c r="F25" s="135" t="s">
        <v>12</v>
      </c>
      <c r="G25" s="14" t="s">
        <v>342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5" t="s">
        <v>52</v>
      </c>
      <c r="D26" s="135" t="s">
        <v>52</v>
      </c>
      <c r="E26" s="135" t="s">
        <v>52</v>
      </c>
      <c r="F26" s="135" t="s">
        <v>52</v>
      </c>
      <c r="G26" s="135" t="s">
        <v>52</v>
      </c>
      <c r="H26" s="135" t="s">
        <v>52</v>
      </c>
      <c r="I26" s="135" t="s">
        <v>52</v>
      </c>
      <c r="J26" s="19">
        <f>SUM(J14:J18,J20:J21,J23,J25)</f>
        <v>0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2"/>
      <c r="B28" s="162"/>
      <c r="H28" s="137"/>
      <c r="I28" s="137"/>
    </row>
    <row r="29" spans="1:10" s="31" customFormat="1" ht="41.25" customHeight="1" x14ac:dyDescent="0.25">
      <c r="A29" s="162"/>
      <c r="B29" s="162"/>
      <c r="H29" s="137"/>
      <c r="I29" s="137"/>
    </row>
    <row r="30" spans="1:10" s="31" customFormat="1" ht="38.25" customHeight="1" x14ac:dyDescent="0.25">
      <c r="A30" s="162"/>
      <c r="B30" s="162"/>
      <c r="H30" s="137"/>
      <c r="I30" s="137"/>
    </row>
    <row r="31" spans="1:10" s="31" customFormat="1" ht="18.75" customHeight="1" x14ac:dyDescent="0.25">
      <c r="A31" s="163"/>
      <c r="B31" s="163"/>
      <c r="H31" s="137"/>
      <c r="I31" s="137"/>
    </row>
    <row r="32" spans="1:10" s="31" customFormat="1" ht="217.5" customHeight="1" x14ac:dyDescent="0.25">
      <c r="A32" s="164"/>
      <c r="B32" s="165"/>
      <c r="H32" s="137"/>
      <c r="I32" s="137"/>
    </row>
    <row r="33" spans="1:2" ht="53.25" customHeight="1" x14ac:dyDescent="0.25">
      <c r="A33" s="164"/>
      <c r="B33" s="166"/>
    </row>
    <row r="34" spans="1:2" x14ac:dyDescent="0.25">
      <c r="A34" s="161"/>
      <c r="B34" s="161"/>
    </row>
    <row r="35" spans="1:2" x14ac:dyDescent="0.25">
      <c r="B35" s="118"/>
    </row>
    <row r="39" spans="1:2" x14ac:dyDescent="0.25">
      <c r="B39" s="118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8"/>
  <sheetViews>
    <sheetView view="pageBreakPreview" zoomScale="70" zoomScaleNormal="70" zoomScaleSheetLayoutView="70" workbookViewId="0">
      <pane ySplit="4" topLeftCell="A53" activePane="bottomLeft" state="frozen"/>
      <selection pane="bottomLeft" activeCell="L57" sqref="L57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3" customWidth="1"/>
    <col min="10" max="10" width="15.125" style="6" customWidth="1"/>
    <col min="11" max="16384" width="9" style="6"/>
  </cols>
  <sheetData>
    <row r="1" spans="1:10" ht="15.75" customHeight="1" x14ac:dyDescent="0.25">
      <c r="A1" s="167" t="s">
        <v>349</v>
      </c>
      <c r="B1" s="167"/>
      <c r="C1" s="167"/>
      <c r="D1" s="167"/>
      <c r="E1" s="167"/>
      <c r="F1" s="167"/>
      <c r="G1" s="167"/>
      <c r="H1" s="167"/>
      <c r="I1" s="167"/>
      <c r="J1" s="167"/>
    </row>
    <row r="2" spans="1:10" ht="15.75" customHeight="1" x14ac:dyDescent="0.25">
      <c r="A2" s="168" t="s">
        <v>0</v>
      </c>
      <c r="B2" s="171" t="s">
        <v>2</v>
      </c>
      <c r="C2" s="174" t="s">
        <v>18</v>
      </c>
      <c r="D2" s="174"/>
      <c r="E2" s="174"/>
      <c r="F2" s="174"/>
      <c r="G2" s="174"/>
      <c r="H2" s="174"/>
      <c r="I2" s="174"/>
      <c r="J2" s="174"/>
    </row>
    <row r="3" spans="1:10" ht="33.75" customHeight="1" x14ac:dyDescent="0.25">
      <c r="A3" s="169"/>
      <c r="B3" s="172"/>
      <c r="C3" s="175" t="s">
        <v>8</v>
      </c>
      <c r="D3" s="175"/>
      <c r="E3" s="175"/>
      <c r="F3" s="175"/>
      <c r="G3" s="175" t="s">
        <v>53</v>
      </c>
      <c r="H3" s="175"/>
      <c r="I3" s="175"/>
      <c r="J3" s="175"/>
    </row>
    <row r="4" spans="1:10" s="8" customFormat="1" ht="63" x14ac:dyDescent="0.25">
      <c r="A4" s="170"/>
      <c r="B4" s="173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5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5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3" t="s">
        <v>75</v>
      </c>
      <c r="D13" s="143" t="s">
        <v>369</v>
      </c>
      <c r="E13" s="143"/>
      <c r="F13" s="143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5" t="s">
        <v>75</v>
      </c>
      <c r="D16" s="135" t="s">
        <v>282</v>
      </c>
      <c r="E16" s="135"/>
      <c r="F16" s="135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5" t="s">
        <v>283</v>
      </c>
      <c r="E17" s="119"/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240</v>
      </c>
      <c r="B18" s="13" t="s">
        <v>372</v>
      </c>
      <c r="C18" s="119" t="s">
        <v>75</v>
      </c>
      <c r="D18" s="135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303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5" t="s">
        <v>52</v>
      </c>
      <c r="D20" s="135" t="s">
        <v>182</v>
      </c>
      <c r="E20" s="135"/>
      <c r="F20" s="135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5" t="s">
        <v>52</v>
      </c>
      <c r="D21" s="135" t="s">
        <v>183</v>
      </c>
      <c r="E21" s="135"/>
      <c r="F21" s="135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5" t="s">
        <v>52</v>
      </c>
      <c r="D22" s="135" t="s">
        <v>184</v>
      </c>
      <c r="E22" s="135"/>
      <c r="F22" s="135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5" t="s">
        <v>52</v>
      </c>
      <c r="D23" s="135" t="s">
        <v>185</v>
      </c>
      <c r="E23" s="135"/>
      <c r="F23" s="135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5" t="s">
        <v>52</v>
      </c>
      <c r="D24" s="135" t="s">
        <v>186</v>
      </c>
      <c r="E24" s="135"/>
      <c r="F24" s="135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5" t="s">
        <v>52</v>
      </c>
      <c r="D25" s="135" t="s">
        <v>187</v>
      </c>
      <c r="E25" s="135"/>
      <c r="F25" s="135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5" t="s">
        <v>52</v>
      </c>
      <c r="D26" s="135" t="s">
        <v>188</v>
      </c>
      <c r="E26" s="135"/>
      <c r="F26" s="135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21" t="s">
        <v>118</v>
      </c>
      <c r="B27" s="13" t="s">
        <v>293</v>
      </c>
      <c r="C27" s="135" t="s">
        <v>52</v>
      </c>
      <c r="D27" s="135" t="s">
        <v>52</v>
      </c>
      <c r="E27" s="135" t="s">
        <v>52</v>
      </c>
      <c r="F27" s="135" t="s">
        <v>52</v>
      </c>
      <c r="G27" s="135" t="s">
        <v>52</v>
      </c>
      <c r="H27" s="135" t="s">
        <v>52</v>
      </c>
      <c r="I27" s="135" t="s">
        <v>52</v>
      </c>
      <c r="J27" s="135" t="s">
        <v>52</v>
      </c>
    </row>
    <row r="28" spans="1:10" s="16" customFormat="1" ht="54" customHeight="1" x14ac:dyDescent="0.25">
      <c r="A28" s="121" t="s">
        <v>43</v>
      </c>
      <c r="B28" s="13" t="s">
        <v>294</v>
      </c>
      <c r="C28" s="146" t="s">
        <v>75</v>
      </c>
      <c r="D28" s="146" t="s">
        <v>375</v>
      </c>
      <c r="E28" s="146">
        <v>1</v>
      </c>
      <c r="F28" s="146" t="s">
        <v>301</v>
      </c>
      <c r="G28" s="14" t="s">
        <v>117</v>
      </c>
      <c r="H28" s="3">
        <v>122</v>
      </c>
      <c r="I28" s="3">
        <v>1.03</v>
      </c>
      <c r="J28" s="9">
        <f>E28*H28*I28</f>
        <v>125.66</v>
      </c>
    </row>
    <row r="29" spans="1:10" s="16" customFormat="1" ht="54" customHeight="1" x14ac:dyDescent="0.25">
      <c r="A29" s="121" t="s">
        <v>44</v>
      </c>
      <c r="B29" s="13" t="s">
        <v>294</v>
      </c>
      <c r="C29" s="143" t="s">
        <v>75</v>
      </c>
      <c r="D29" s="143" t="s">
        <v>370</v>
      </c>
      <c r="E29" s="143"/>
      <c r="F29" s="143" t="s">
        <v>301</v>
      </c>
      <c r="G29" s="14" t="s">
        <v>117</v>
      </c>
      <c r="H29" s="3">
        <v>239</v>
      </c>
      <c r="I29" s="3">
        <v>1.03</v>
      </c>
      <c r="J29" s="9">
        <f t="shared" ref="J29" si="3">E29*H29</f>
        <v>0</v>
      </c>
    </row>
    <row r="30" spans="1:10" s="16" customFormat="1" ht="54" customHeight="1" x14ac:dyDescent="0.25">
      <c r="A30" s="121" t="s">
        <v>253</v>
      </c>
      <c r="B30" s="13" t="s">
        <v>294</v>
      </c>
      <c r="C30" s="135" t="s">
        <v>75</v>
      </c>
      <c r="D30" s="135" t="s">
        <v>295</v>
      </c>
      <c r="E30" s="135"/>
      <c r="F30" s="135" t="s">
        <v>301</v>
      </c>
      <c r="G30" s="14" t="s">
        <v>117</v>
      </c>
      <c r="H30" s="3">
        <v>309</v>
      </c>
      <c r="I30" s="3">
        <v>1.03</v>
      </c>
      <c r="J30" s="9">
        <f t="shared" ref="J30:J35" si="4">E30*H30</f>
        <v>0</v>
      </c>
    </row>
    <row r="31" spans="1:10" s="16" customFormat="1" ht="54" customHeight="1" x14ac:dyDescent="0.25">
      <c r="A31" s="121" t="s">
        <v>254</v>
      </c>
      <c r="B31" s="13" t="s">
        <v>294</v>
      </c>
      <c r="C31" s="135" t="s">
        <v>75</v>
      </c>
      <c r="D31" s="135" t="s">
        <v>296</v>
      </c>
      <c r="E31" s="135">
        <v>1</v>
      </c>
      <c r="F31" s="135" t="s">
        <v>301</v>
      </c>
      <c r="G31" s="14" t="s">
        <v>117</v>
      </c>
      <c r="H31" s="3">
        <v>395</v>
      </c>
      <c r="I31" s="3">
        <v>1.03</v>
      </c>
      <c r="J31" s="9">
        <f>E31*H31*I31</f>
        <v>406.85</v>
      </c>
    </row>
    <row r="32" spans="1:10" s="16" customFormat="1" ht="54" customHeight="1" x14ac:dyDescent="0.25">
      <c r="A32" s="121" t="s">
        <v>255</v>
      </c>
      <c r="B32" s="13" t="s">
        <v>294</v>
      </c>
      <c r="C32" s="135" t="s">
        <v>75</v>
      </c>
      <c r="D32" s="135" t="s">
        <v>297</v>
      </c>
      <c r="E32" s="135"/>
      <c r="F32" s="135" t="s">
        <v>301</v>
      </c>
      <c r="G32" s="14" t="s">
        <v>117</v>
      </c>
      <c r="H32" s="3">
        <v>532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21" t="s">
        <v>256</v>
      </c>
      <c r="B33" s="13" t="s">
        <v>294</v>
      </c>
      <c r="C33" s="135" t="s">
        <v>75</v>
      </c>
      <c r="D33" s="135" t="s">
        <v>298</v>
      </c>
      <c r="E33" s="135"/>
      <c r="F33" s="135" t="s">
        <v>301</v>
      </c>
      <c r="G33" s="14" t="s">
        <v>117</v>
      </c>
      <c r="H33" s="3">
        <v>886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21" t="s">
        <v>257</v>
      </c>
      <c r="B34" s="13" t="s">
        <v>294</v>
      </c>
      <c r="C34" s="135" t="s">
        <v>75</v>
      </c>
      <c r="D34" s="135" t="s">
        <v>299</v>
      </c>
      <c r="E34" s="135"/>
      <c r="F34" s="135" t="s">
        <v>301</v>
      </c>
      <c r="G34" s="14" t="s">
        <v>117</v>
      </c>
      <c r="H34" s="3">
        <v>264</v>
      </c>
      <c r="I34" s="3">
        <v>1.03</v>
      </c>
      <c r="J34" s="9">
        <f t="shared" si="4"/>
        <v>0</v>
      </c>
    </row>
    <row r="35" spans="1:10" s="16" customFormat="1" ht="54" customHeight="1" x14ac:dyDescent="0.25">
      <c r="A35" s="121" t="s">
        <v>258</v>
      </c>
      <c r="B35" s="13" t="s">
        <v>294</v>
      </c>
      <c r="C35" s="135" t="s">
        <v>75</v>
      </c>
      <c r="D35" s="135" t="s">
        <v>300</v>
      </c>
      <c r="E35" s="135"/>
      <c r="F35" s="135" t="s">
        <v>301</v>
      </c>
      <c r="G35" s="14" t="s">
        <v>117</v>
      </c>
      <c r="H35" s="3">
        <v>1777</v>
      </c>
      <c r="I35" s="3">
        <v>1.03</v>
      </c>
      <c r="J35" s="9">
        <f t="shared" si="4"/>
        <v>0</v>
      </c>
    </row>
    <row r="36" spans="1:10" s="16" customFormat="1" ht="65.25" customHeight="1" x14ac:dyDescent="0.25">
      <c r="A36" s="121" t="s">
        <v>72</v>
      </c>
      <c r="B36" s="13" t="s">
        <v>302</v>
      </c>
      <c r="C36" s="135" t="s">
        <v>52</v>
      </c>
      <c r="D36" s="135" t="s">
        <v>52</v>
      </c>
      <c r="E36" s="135" t="s">
        <v>52</v>
      </c>
      <c r="F36" s="135" t="s">
        <v>52</v>
      </c>
      <c r="G36" s="14" t="s">
        <v>52</v>
      </c>
      <c r="H36" s="3" t="s">
        <v>52</v>
      </c>
      <c r="I36" s="3" t="s">
        <v>52</v>
      </c>
      <c r="J36" s="9" t="s">
        <v>52</v>
      </c>
    </row>
    <row r="37" spans="1:10" s="16" customFormat="1" ht="65.25" customHeight="1" x14ac:dyDescent="0.25">
      <c r="A37" s="121" t="s">
        <v>51</v>
      </c>
      <c r="B37" s="13" t="s">
        <v>294</v>
      </c>
      <c r="C37" s="135" t="s">
        <v>52</v>
      </c>
      <c r="D37" s="135" t="s">
        <v>182</v>
      </c>
      <c r="E37" s="135"/>
      <c r="F37" s="135" t="s">
        <v>189</v>
      </c>
      <c r="G37" s="14" t="s">
        <v>181</v>
      </c>
      <c r="H37" s="3">
        <v>3</v>
      </c>
      <c r="I37" s="3">
        <v>1</v>
      </c>
      <c r="J37" s="9">
        <v>0</v>
      </c>
    </row>
    <row r="38" spans="1:10" s="16" customFormat="1" ht="65.25" customHeight="1" x14ac:dyDescent="0.25">
      <c r="A38" s="121" t="s">
        <v>190</v>
      </c>
      <c r="B38" s="13" t="s">
        <v>294</v>
      </c>
      <c r="C38" s="135" t="s">
        <v>52</v>
      </c>
      <c r="D38" s="135" t="s">
        <v>183</v>
      </c>
      <c r="E38" s="135"/>
      <c r="F38" s="135" t="s">
        <v>189</v>
      </c>
      <c r="G38" s="14" t="s">
        <v>181</v>
      </c>
      <c r="H38" s="3">
        <v>5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274</v>
      </c>
      <c r="B39" s="13" t="s">
        <v>294</v>
      </c>
      <c r="C39" s="135" t="s">
        <v>52</v>
      </c>
      <c r="D39" s="135" t="s">
        <v>184</v>
      </c>
      <c r="E39" s="135"/>
      <c r="F39" s="135" t="s">
        <v>189</v>
      </c>
      <c r="G39" s="14" t="s">
        <v>181</v>
      </c>
      <c r="H39" s="3">
        <v>10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275</v>
      </c>
      <c r="B40" s="13" t="s">
        <v>294</v>
      </c>
      <c r="C40" s="135" t="s">
        <v>52</v>
      </c>
      <c r="D40" s="135" t="s">
        <v>185</v>
      </c>
      <c r="E40" s="135"/>
      <c r="F40" s="135" t="s">
        <v>189</v>
      </c>
      <c r="G40" s="14" t="s">
        <v>181</v>
      </c>
      <c r="H40" s="3">
        <v>40</v>
      </c>
      <c r="I40" s="3">
        <v>1</v>
      </c>
      <c r="J40" s="9">
        <v>0</v>
      </c>
    </row>
    <row r="41" spans="1:10" s="16" customFormat="1" ht="65.25" customHeight="1" x14ac:dyDescent="0.25">
      <c r="A41" s="121" t="s">
        <v>276</v>
      </c>
      <c r="B41" s="13" t="s">
        <v>294</v>
      </c>
      <c r="C41" s="135" t="s">
        <v>52</v>
      </c>
      <c r="D41" s="135" t="s">
        <v>186</v>
      </c>
      <c r="E41" s="135"/>
      <c r="F41" s="135" t="s">
        <v>189</v>
      </c>
      <c r="G41" s="14" t="s">
        <v>181</v>
      </c>
      <c r="H41" s="3">
        <v>70</v>
      </c>
      <c r="I41" s="3">
        <v>1</v>
      </c>
      <c r="J41" s="9">
        <v>0</v>
      </c>
    </row>
    <row r="42" spans="1:10" s="16" customFormat="1" ht="65.25" customHeight="1" x14ac:dyDescent="0.25">
      <c r="A42" s="121" t="s">
        <v>277</v>
      </c>
      <c r="B42" s="13" t="s">
        <v>294</v>
      </c>
      <c r="C42" s="135" t="s">
        <v>52</v>
      </c>
      <c r="D42" s="135" t="s">
        <v>187</v>
      </c>
      <c r="E42" s="135"/>
      <c r="F42" s="135" t="s">
        <v>189</v>
      </c>
      <c r="G42" s="14" t="s">
        <v>181</v>
      </c>
      <c r="H42" s="3">
        <v>300</v>
      </c>
      <c r="I42" s="3">
        <v>1</v>
      </c>
      <c r="J42" s="9">
        <v>0</v>
      </c>
    </row>
    <row r="43" spans="1:10" s="16" customFormat="1" ht="65.25" customHeight="1" x14ac:dyDescent="0.25">
      <c r="A43" s="121" t="s">
        <v>292</v>
      </c>
      <c r="B43" s="13" t="s">
        <v>294</v>
      </c>
      <c r="C43" s="135" t="s">
        <v>52</v>
      </c>
      <c r="D43" s="135" t="s">
        <v>188</v>
      </c>
      <c r="E43" s="135"/>
      <c r="F43" s="135" t="s">
        <v>189</v>
      </c>
      <c r="G43" s="14" t="s">
        <v>181</v>
      </c>
      <c r="H43" s="3">
        <v>500</v>
      </c>
      <c r="I43" s="3">
        <v>1</v>
      </c>
      <c r="J43" s="9">
        <v>0</v>
      </c>
    </row>
    <row r="44" spans="1:10" ht="88.5" customHeight="1" x14ac:dyDescent="0.25">
      <c r="A44" s="49" t="s">
        <v>73</v>
      </c>
      <c r="B44" s="13" t="s">
        <v>306</v>
      </c>
      <c r="C44" s="45" t="s">
        <v>52</v>
      </c>
      <c r="D44" s="45" t="s">
        <v>52</v>
      </c>
      <c r="E44" s="45" t="s">
        <v>52</v>
      </c>
      <c r="F44" s="45" t="s">
        <v>52</v>
      </c>
      <c r="G44" s="45" t="s">
        <v>52</v>
      </c>
      <c r="H44" s="45" t="s">
        <v>52</v>
      </c>
      <c r="I44" s="45" t="s">
        <v>52</v>
      </c>
      <c r="J44" s="45" t="s">
        <v>52</v>
      </c>
    </row>
    <row r="45" spans="1:10" ht="24" customHeight="1" x14ac:dyDescent="0.25">
      <c r="A45" s="49" t="s">
        <v>45</v>
      </c>
      <c r="B45" s="13" t="s">
        <v>307</v>
      </c>
      <c r="C45" s="45" t="s">
        <v>75</v>
      </c>
      <c r="D45" s="135" t="s">
        <v>309</v>
      </c>
      <c r="E45" s="45"/>
      <c r="F45" s="45" t="s">
        <v>301</v>
      </c>
      <c r="G45" s="136" t="s">
        <v>308</v>
      </c>
      <c r="H45" s="136">
        <v>1358</v>
      </c>
      <c r="I45" s="136">
        <v>1.06</v>
      </c>
      <c r="J45" s="117">
        <f>+E45*H45</f>
        <v>0</v>
      </c>
    </row>
    <row r="46" spans="1:10" s="16" customFormat="1" ht="65.25" customHeight="1" x14ac:dyDescent="0.25">
      <c r="A46" s="121" t="s">
        <v>74</v>
      </c>
      <c r="B46" s="13" t="s">
        <v>310</v>
      </c>
      <c r="C46" s="135" t="s">
        <v>52</v>
      </c>
      <c r="D46" s="135" t="s">
        <v>52</v>
      </c>
      <c r="E46" s="135" t="s">
        <v>52</v>
      </c>
      <c r="F46" s="135" t="s">
        <v>52</v>
      </c>
      <c r="G46" s="14" t="s">
        <v>52</v>
      </c>
      <c r="H46" s="3" t="s">
        <v>52</v>
      </c>
      <c r="I46" s="3" t="s">
        <v>52</v>
      </c>
      <c r="J46" s="9" t="s">
        <v>52</v>
      </c>
    </row>
    <row r="47" spans="1:10" s="16" customFormat="1" ht="65.25" customHeight="1" x14ac:dyDescent="0.25">
      <c r="A47" s="121" t="s">
        <v>47</v>
      </c>
      <c r="B47" s="13" t="s">
        <v>307</v>
      </c>
      <c r="C47" s="135" t="s">
        <v>52</v>
      </c>
      <c r="D47" s="135" t="s">
        <v>182</v>
      </c>
      <c r="E47" s="135"/>
      <c r="F47" s="135" t="s">
        <v>189</v>
      </c>
      <c r="G47" s="14" t="s">
        <v>181</v>
      </c>
      <c r="H47" s="3">
        <v>3</v>
      </c>
      <c r="I47" s="3">
        <v>1</v>
      </c>
      <c r="J47" s="9">
        <v>0</v>
      </c>
    </row>
    <row r="48" spans="1:10" s="16" customFormat="1" ht="65.25" customHeight="1" x14ac:dyDescent="0.25">
      <c r="A48" s="121" t="s">
        <v>48</v>
      </c>
      <c r="B48" s="13" t="s">
        <v>307</v>
      </c>
      <c r="C48" s="135" t="s">
        <v>52</v>
      </c>
      <c r="D48" s="135" t="s">
        <v>183</v>
      </c>
      <c r="E48" s="135"/>
      <c r="F48" s="135" t="s">
        <v>189</v>
      </c>
      <c r="G48" s="14" t="s">
        <v>181</v>
      </c>
      <c r="H48" s="3">
        <v>5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191</v>
      </c>
      <c r="B49" s="13" t="s">
        <v>307</v>
      </c>
      <c r="C49" s="135" t="s">
        <v>52</v>
      </c>
      <c r="D49" s="135" t="s">
        <v>184</v>
      </c>
      <c r="E49" s="135"/>
      <c r="F49" s="135" t="s">
        <v>189</v>
      </c>
      <c r="G49" s="14" t="s">
        <v>181</v>
      </c>
      <c r="H49" s="3">
        <v>10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192</v>
      </c>
      <c r="B50" s="13" t="s">
        <v>307</v>
      </c>
      <c r="C50" s="135" t="s">
        <v>52</v>
      </c>
      <c r="D50" s="135" t="s">
        <v>185</v>
      </c>
      <c r="E50" s="135"/>
      <c r="F50" s="135" t="s">
        <v>189</v>
      </c>
      <c r="G50" s="14" t="s">
        <v>181</v>
      </c>
      <c r="H50" s="3">
        <v>40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193</v>
      </c>
      <c r="B51" s="13" t="s">
        <v>307</v>
      </c>
      <c r="C51" s="135" t="s">
        <v>52</v>
      </c>
      <c r="D51" s="135" t="s">
        <v>186</v>
      </c>
      <c r="E51" s="135"/>
      <c r="F51" s="135" t="s">
        <v>189</v>
      </c>
      <c r="G51" s="14" t="s">
        <v>181</v>
      </c>
      <c r="H51" s="3">
        <v>70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194</v>
      </c>
      <c r="B52" s="13" t="s">
        <v>307</v>
      </c>
      <c r="C52" s="135" t="s">
        <v>52</v>
      </c>
      <c r="D52" s="135" t="s">
        <v>187</v>
      </c>
      <c r="E52" s="135"/>
      <c r="F52" s="135" t="s">
        <v>189</v>
      </c>
      <c r="G52" s="14" t="s">
        <v>181</v>
      </c>
      <c r="H52" s="3">
        <v>300</v>
      </c>
      <c r="I52" s="3">
        <v>1</v>
      </c>
      <c r="J52" s="9">
        <v>0</v>
      </c>
    </row>
    <row r="53" spans="1:10" s="16" customFormat="1" ht="65.25" customHeight="1" x14ac:dyDescent="0.25">
      <c r="A53" s="121" t="s">
        <v>311</v>
      </c>
      <c r="B53" s="13" t="s">
        <v>307</v>
      </c>
      <c r="C53" s="135" t="s">
        <v>52</v>
      </c>
      <c r="D53" s="135" t="s">
        <v>188</v>
      </c>
      <c r="E53" s="135"/>
      <c r="F53" s="135" t="s">
        <v>189</v>
      </c>
      <c r="G53" s="14" t="s">
        <v>181</v>
      </c>
      <c r="H53" s="3">
        <v>500</v>
      </c>
      <c r="I53" s="3">
        <v>1</v>
      </c>
      <c r="J53" s="9">
        <v>0</v>
      </c>
    </row>
    <row r="54" spans="1:10" ht="33" customHeight="1" x14ac:dyDescent="0.25">
      <c r="A54" s="49" t="s">
        <v>70</v>
      </c>
      <c r="B54" s="13" t="s">
        <v>54</v>
      </c>
      <c r="C54" s="45" t="s">
        <v>52</v>
      </c>
      <c r="D54" s="45" t="s">
        <v>52</v>
      </c>
      <c r="E54" s="45" t="s">
        <v>52</v>
      </c>
      <c r="F54" s="45" t="s">
        <v>52</v>
      </c>
      <c r="G54" s="45" t="s">
        <v>52</v>
      </c>
      <c r="H54" s="45" t="s">
        <v>52</v>
      </c>
      <c r="I54" s="45" t="s">
        <v>52</v>
      </c>
      <c r="J54" s="45" t="s">
        <v>52</v>
      </c>
    </row>
    <row r="55" spans="1:10" ht="24" customHeight="1" x14ac:dyDescent="0.25">
      <c r="A55" s="49" t="s">
        <v>24</v>
      </c>
      <c r="B55" s="13" t="s">
        <v>287</v>
      </c>
      <c r="C55" s="45" t="s">
        <v>75</v>
      </c>
      <c r="D55" s="45" t="s">
        <v>289</v>
      </c>
      <c r="E55" s="45"/>
      <c r="F55" s="45" t="s">
        <v>10</v>
      </c>
      <c r="G55" s="116" t="s">
        <v>290</v>
      </c>
      <c r="H55" s="120">
        <v>1615</v>
      </c>
      <c r="I55" s="136">
        <v>1.03</v>
      </c>
      <c r="J55" s="117">
        <f>+E55*H55</f>
        <v>0</v>
      </c>
    </row>
    <row r="56" spans="1:10" ht="35.25" customHeight="1" x14ac:dyDescent="0.25">
      <c r="A56" s="49" t="s">
        <v>25</v>
      </c>
      <c r="B56" s="13" t="s">
        <v>288</v>
      </c>
      <c r="C56" s="45" t="s">
        <v>75</v>
      </c>
      <c r="D56" s="45" t="s">
        <v>376</v>
      </c>
      <c r="E56" s="45">
        <v>17</v>
      </c>
      <c r="F56" s="45" t="s">
        <v>10</v>
      </c>
      <c r="G56" s="116" t="s">
        <v>291</v>
      </c>
      <c r="H56" s="120">
        <v>1483</v>
      </c>
      <c r="I56" s="136">
        <v>1.01</v>
      </c>
      <c r="J56" s="117">
        <f>E56*H56*I56</f>
        <v>25463.11</v>
      </c>
    </row>
    <row r="57" spans="1:10" s="16" customFormat="1" ht="65.25" customHeight="1" x14ac:dyDescent="0.25">
      <c r="A57" s="121" t="s">
        <v>312</v>
      </c>
      <c r="B57" s="13" t="s">
        <v>304</v>
      </c>
      <c r="C57" s="135" t="s">
        <v>52</v>
      </c>
      <c r="D57" s="135" t="s">
        <v>52</v>
      </c>
      <c r="E57" s="135" t="s">
        <v>52</v>
      </c>
      <c r="F57" s="135" t="s">
        <v>52</v>
      </c>
      <c r="G57" s="14" t="s">
        <v>52</v>
      </c>
      <c r="H57" s="3" t="s">
        <v>52</v>
      </c>
      <c r="I57" s="3" t="s">
        <v>52</v>
      </c>
      <c r="J57" s="9" t="s">
        <v>52</v>
      </c>
    </row>
    <row r="58" spans="1:10" s="16" customFormat="1" ht="65.25" customHeight="1" x14ac:dyDescent="0.25">
      <c r="A58" s="121" t="s">
        <v>313</v>
      </c>
      <c r="B58" s="13" t="s">
        <v>305</v>
      </c>
      <c r="C58" s="135" t="s">
        <v>52</v>
      </c>
      <c r="D58" s="135" t="s">
        <v>182</v>
      </c>
      <c r="E58" s="135"/>
      <c r="F58" s="135" t="s">
        <v>189</v>
      </c>
      <c r="G58" s="14" t="s">
        <v>181</v>
      </c>
      <c r="H58" s="3">
        <v>3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314</v>
      </c>
      <c r="B59" s="13" t="s">
        <v>305</v>
      </c>
      <c r="C59" s="135" t="s">
        <v>52</v>
      </c>
      <c r="D59" s="135" t="s">
        <v>183</v>
      </c>
      <c r="E59" s="135"/>
      <c r="F59" s="135" t="s">
        <v>189</v>
      </c>
      <c r="G59" s="14" t="s">
        <v>181</v>
      </c>
      <c r="H59" s="3">
        <v>5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315</v>
      </c>
      <c r="B60" s="13" t="s">
        <v>305</v>
      </c>
      <c r="C60" s="135" t="s">
        <v>52</v>
      </c>
      <c r="D60" s="135" t="s">
        <v>184</v>
      </c>
      <c r="E60" s="135"/>
      <c r="F60" s="135" t="s">
        <v>189</v>
      </c>
      <c r="G60" s="14" t="s">
        <v>181</v>
      </c>
      <c r="H60" s="3">
        <v>10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316</v>
      </c>
      <c r="B61" s="13" t="s">
        <v>305</v>
      </c>
      <c r="C61" s="135" t="s">
        <v>52</v>
      </c>
      <c r="D61" s="135" t="s">
        <v>185</v>
      </c>
      <c r="E61" s="135"/>
      <c r="F61" s="135" t="s">
        <v>189</v>
      </c>
      <c r="G61" s="14" t="s">
        <v>181</v>
      </c>
      <c r="H61" s="3">
        <v>40</v>
      </c>
      <c r="I61" s="3">
        <v>1</v>
      </c>
      <c r="J61" s="9">
        <v>0</v>
      </c>
    </row>
    <row r="62" spans="1:10" s="16" customFormat="1" ht="65.25" customHeight="1" x14ac:dyDescent="0.25">
      <c r="A62" s="121" t="s">
        <v>317</v>
      </c>
      <c r="B62" s="13" t="s">
        <v>305</v>
      </c>
      <c r="C62" s="135" t="s">
        <v>52</v>
      </c>
      <c r="D62" s="135" t="s">
        <v>186</v>
      </c>
      <c r="E62" s="135"/>
      <c r="F62" s="135" t="s">
        <v>189</v>
      </c>
      <c r="G62" s="14" t="s">
        <v>181</v>
      </c>
      <c r="H62" s="3">
        <v>70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318</v>
      </c>
      <c r="B63" s="13" t="s">
        <v>305</v>
      </c>
      <c r="C63" s="135" t="s">
        <v>52</v>
      </c>
      <c r="D63" s="135" t="s">
        <v>187</v>
      </c>
      <c r="E63" s="135"/>
      <c r="F63" s="135" t="s">
        <v>189</v>
      </c>
      <c r="G63" s="14" t="s">
        <v>181</v>
      </c>
      <c r="H63" s="3">
        <v>300</v>
      </c>
      <c r="I63" s="3">
        <v>1</v>
      </c>
      <c r="J63" s="9">
        <v>0</v>
      </c>
    </row>
    <row r="64" spans="1:10" s="16" customFormat="1" ht="65.25" customHeight="1" x14ac:dyDescent="0.25">
      <c r="A64" s="121" t="s">
        <v>319</v>
      </c>
      <c r="B64" s="13" t="s">
        <v>305</v>
      </c>
      <c r="C64" s="135" t="s">
        <v>52</v>
      </c>
      <c r="D64" s="135" t="s">
        <v>188</v>
      </c>
      <c r="E64" s="135"/>
      <c r="F64" s="135" t="s">
        <v>189</v>
      </c>
      <c r="G64" s="14" t="s">
        <v>181</v>
      </c>
      <c r="H64" s="3">
        <v>500</v>
      </c>
      <c r="I64" s="3">
        <v>1</v>
      </c>
      <c r="J64" s="9">
        <v>0</v>
      </c>
    </row>
    <row r="65" spans="1:10" s="16" customFormat="1" ht="55.5" customHeight="1" x14ac:dyDescent="0.25">
      <c r="A65" s="49"/>
      <c r="B65" s="13" t="s">
        <v>21</v>
      </c>
      <c r="C65" s="115" t="s">
        <v>52</v>
      </c>
      <c r="D65" s="115" t="s">
        <v>52</v>
      </c>
      <c r="E65" s="115" t="s">
        <v>52</v>
      </c>
      <c r="F65" s="115" t="s">
        <v>52</v>
      </c>
      <c r="G65" s="115" t="s">
        <v>52</v>
      </c>
      <c r="H65" s="119" t="s">
        <v>52</v>
      </c>
      <c r="I65" s="135" t="s">
        <v>52</v>
      </c>
      <c r="J65" s="19">
        <f>SUM(J7:J18,J20:J26,J28:J35,J37:J43,J45,J47:J53,J55:J56,J58:J64)</f>
        <v>25995.62</v>
      </c>
    </row>
    <row r="66" spans="1:10" ht="15.75" customHeight="1" x14ac:dyDescent="0.25">
      <c r="A66" s="50"/>
      <c r="B66" s="23"/>
      <c r="C66" s="22"/>
      <c r="D66" s="22"/>
    </row>
    <row r="67" spans="1:10" s="31" customFormat="1" ht="18.75" customHeight="1" x14ac:dyDescent="0.25">
      <c r="A67" s="162"/>
      <c r="B67" s="162"/>
      <c r="H67" s="124"/>
      <c r="I67" s="137"/>
    </row>
    <row r="68" spans="1:10" s="31" customFormat="1" ht="41.25" customHeight="1" x14ac:dyDescent="0.25">
      <c r="A68" s="162"/>
      <c r="B68" s="162"/>
      <c r="H68" s="124"/>
      <c r="I68" s="137"/>
    </row>
    <row r="69" spans="1:10" s="31" customFormat="1" ht="38.25" customHeight="1" x14ac:dyDescent="0.25">
      <c r="A69" s="162"/>
      <c r="B69" s="162"/>
      <c r="H69" s="124"/>
      <c r="I69" s="137"/>
    </row>
    <row r="70" spans="1:10" s="31" customFormat="1" ht="18.75" customHeight="1" x14ac:dyDescent="0.25">
      <c r="A70" s="163"/>
      <c r="B70" s="163"/>
      <c r="H70" s="124"/>
      <c r="I70" s="137"/>
    </row>
    <row r="71" spans="1:10" s="31" customFormat="1" ht="217.5" customHeight="1" x14ac:dyDescent="0.25">
      <c r="A71" s="164"/>
      <c r="B71" s="165"/>
      <c r="H71" s="124"/>
      <c r="I71" s="137"/>
    </row>
    <row r="72" spans="1:10" ht="53.25" customHeight="1" x14ac:dyDescent="0.25">
      <c r="A72" s="164"/>
      <c r="B72" s="166"/>
    </row>
    <row r="73" spans="1:10" x14ac:dyDescent="0.25">
      <c r="A73" s="161"/>
      <c r="B73" s="161"/>
    </row>
    <row r="74" spans="1:10" x14ac:dyDescent="0.25">
      <c r="B74" s="118"/>
    </row>
    <row r="78" spans="1:10" x14ac:dyDescent="0.25">
      <c r="B78" s="118"/>
    </row>
  </sheetData>
  <mergeCells count="13">
    <mergeCell ref="C3:F3"/>
    <mergeCell ref="G3:J3"/>
    <mergeCell ref="A1:J1"/>
    <mergeCell ref="C2:J2"/>
    <mergeCell ref="A2:A4"/>
    <mergeCell ref="B2:B4"/>
    <mergeCell ref="A70:B70"/>
    <mergeCell ref="A71:B71"/>
    <mergeCell ref="A72:B72"/>
    <mergeCell ref="A73:B73"/>
    <mergeCell ref="A67:B67"/>
    <mergeCell ref="A68:B68"/>
    <mergeCell ref="A69:B69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56" activePane="bottomLeft" state="frozen"/>
      <selection pane="bottomLeft" activeCell="N81" sqref="N81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67" t="s">
        <v>350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</row>
    <row r="2" spans="1:11" ht="15.75" customHeight="1" x14ac:dyDescent="0.25">
      <c r="A2" s="168" t="s">
        <v>0</v>
      </c>
      <c r="B2" s="171" t="s">
        <v>2</v>
      </c>
      <c r="C2" s="174" t="s">
        <v>18</v>
      </c>
      <c r="D2" s="174"/>
      <c r="E2" s="174"/>
      <c r="F2" s="174"/>
      <c r="G2" s="174"/>
      <c r="H2" s="174"/>
      <c r="I2" s="174"/>
      <c r="J2" s="174"/>
      <c r="K2" s="174"/>
    </row>
    <row r="3" spans="1:11" ht="33.75" customHeight="1" x14ac:dyDescent="0.25">
      <c r="A3" s="169"/>
      <c r="B3" s="172"/>
      <c r="C3" s="175" t="s">
        <v>8</v>
      </c>
      <c r="D3" s="175"/>
      <c r="E3" s="175"/>
      <c r="F3" s="175"/>
      <c r="G3" s="175"/>
      <c r="H3" s="175" t="s">
        <v>53</v>
      </c>
      <c r="I3" s="181"/>
      <c r="J3" s="181"/>
      <c r="K3" s="181"/>
    </row>
    <row r="4" spans="1:11" s="8" customFormat="1" ht="63" x14ac:dyDescent="0.25">
      <c r="A4" s="170"/>
      <c r="B4" s="173"/>
      <c r="C4" s="57" t="s">
        <v>14</v>
      </c>
      <c r="D4" s="57" t="s">
        <v>6</v>
      </c>
      <c r="E4" s="130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0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  <c r="K5" s="139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0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0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30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197</v>
      </c>
      <c r="C8" s="130">
        <v>0.4</v>
      </c>
      <c r="D8" s="25" t="s">
        <v>198</v>
      </c>
      <c r="E8" s="25">
        <v>1</v>
      </c>
      <c r="F8" s="130"/>
      <c r="G8" s="132" t="s">
        <v>12</v>
      </c>
      <c r="H8" s="14" t="s">
        <v>120</v>
      </c>
      <c r="I8" s="130">
        <v>499</v>
      </c>
      <c r="J8" s="130">
        <v>1.68</v>
      </c>
      <c r="K8" s="15">
        <f t="shared" ref="K8:K30" si="0">F8*E8*I8*J8</f>
        <v>0</v>
      </c>
    </row>
    <row r="9" spans="1:11" s="10" customFormat="1" ht="47.25" x14ac:dyDescent="0.25">
      <c r="A9" s="121" t="s">
        <v>69</v>
      </c>
      <c r="B9" s="12" t="s">
        <v>197</v>
      </c>
      <c r="C9" s="130" t="s">
        <v>75</v>
      </c>
      <c r="D9" s="25" t="s">
        <v>199</v>
      </c>
      <c r="E9" s="25"/>
      <c r="F9" s="130"/>
      <c r="G9" s="132" t="s">
        <v>12</v>
      </c>
      <c r="H9" s="14" t="s">
        <v>120</v>
      </c>
      <c r="I9" s="130">
        <v>1151</v>
      </c>
      <c r="J9" s="130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0">
        <v>0.4</v>
      </c>
      <c r="D10" s="25" t="s">
        <v>199</v>
      </c>
      <c r="E10" s="25"/>
      <c r="F10" s="130"/>
      <c r="G10" s="132" t="s">
        <v>12</v>
      </c>
      <c r="H10" s="14" t="s">
        <v>120</v>
      </c>
      <c r="I10" s="130">
        <v>798</v>
      </c>
      <c r="J10" s="130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0" t="s">
        <v>75</v>
      </c>
      <c r="D11" s="25" t="s">
        <v>198</v>
      </c>
      <c r="E11" s="25">
        <v>1</v>
      </c>
      <c r="F11" s="57"/>
      <c r="G11" s="132" t="s">
        <v>12</v>
      </c>
      <c r="H11" s="14" t="s">
        <v>201</v>
      </c>
      <c r="I11" s="57">
        <v>699</v>
      </c>
      <c r="J11" s="130">
        <v>1.04</v>
      </c>
      <c r="K11" s="15">
        <f t="shared" si="0"/>
        <v>0</v>
      </c>
    </row>
    <row r="12" spans="1:11" s="10" customFormat="1" ht="47.25" x14ac:dyDescent="0.25">
      <c r="A12" s="121" t="s">
        <v>100</v>
      </c>
      <c r="B12" s="12" t="s">
        <v>200</v>
      </c>
      <c r="C12" s="130">
        <v>0.4</v>
      </c>
      <c r="D12" s="25" t="s">
        <v>198</v>
      </c>
      <c r="E12" s="25">
        <v>1</v>
      </c>
      <c r="F12" s="130"/>
      <c r="G12" s="132" t="s">
        <v>12</v>
      </c>
      <c r="H12" s="14" t="s">
        <v>201</v>
      </c>
      <c r="I12" s="130">
        <v>517</v>
      </c>
      <c r="J12" s="130">
        <v>1.04</v>
      </c>
      <c r="K12" s="15">
        <f t="shared" si="0"/>
        <v>0</v>
      </c>
    </row>
    <row r="13" spans="1:11" s="10" customFormat="1" ht="47.25" x14ac:dyDescent="0.25">
      <c r="A13" s="121" t="s">
        <v>101</v>
      </c>
      <c r="B13" s="12" t="s">
        <v>200</v>
      </c>
      <c r="C13" s="130" t="s">
        <v>75</v>
      </c>
      <c r="D13" s="25" t="s">
        <v>199</v>
      </c>
      <c r="E13" s="25"/>
      <c r="F13" s="130"/>
      <c r="G13" s="132" t="s">
        <v>12</v>
      </c>
      <c r="H13" s="14" t="s">
        <v>201</v>
      </c>
      <c r="I13" s="130">
        <v>784</v>
      </c>
      <c r="J13" s="130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0">
        <v>0.4</v>
      </c>
      <c r="D14" s="25" t="s">
        <v>199</v>
      </c>
      <c r="E14" s="25"/>
      <c r="F14" s="130"/>
      <c r="G14" s="132" t="s">
        <v>12</v>
      </c>
      <c r="H14" s="14" t="s">
        <v>201</v>
      </c>
      <c r="I14" s="130">
        <v>602</v>
      </c>
      <c r="J14" s="130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0" t="s">
        <v>203</v>
      </c>
      <c r="D15" s="25" t="s">
        <v>204</v>
      </c>
      <c r="E15" s="25"/>
      <c r="F15" s="130"/>
      <c r="G15" s="132" t="s">
        <v>12</v>
      </c>
      <c r="H15" s="14" t="s">
        <v>207</v>
      </c>
      <c r="I15" s="130">
        <v>341</v>
      </c>
      <c r="J15" s="130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0" t="s">
        <v>203</v>
      </c>
      <c r="D16" s="25" t="s">
        <v>205</v>
      </c>
      <c r="E16" s="25"/>
      <c r="F16" s="130"/>
      <c r="G16" s="132" t="s">
        <v>12</v>
      </c>
      <c r="H16" s="14" t="s">
        <v>207</v>
      </c>
      <c r="I16" s="130">
        <v>431</v>
      </c>
      <c r="J16" s="130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0" t="s">
        <v>203</v>
      </c>
      <c r="D17" s="25" t="s">
        <v>206</v>
      </c>
      <c r="E17" s="25"/>
      <c r="F17" s="130"/>
      <c r="G17" s="132" t="s">
        <v>12</v>
      </c>
      <c r="H17" s="14" t="s">
        <v>207</v>
      </c>
      <c r="I17" s="130">
        <v>503</v>
      </c>
      <c r="J17" s="130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0" t="s">
        <v>203</v>
      </c>
      <c r="D18" s="25" t="s">
        <v>209</v>
      </c>
      <c r="E18" s="25"/>
      <c r="F18" s="130"/>
      <c r="G18" s="132" t="s">
        <v>12</v>
      </c>
      <c r="H18" s="14" t="s">
        <v>222</v>
      </c>
      <c r="I18" s="130">
        <v>391</v>
      </c>
      <c r="J18" s="130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0" t="s">
        <v>203</v>
      </c>
      <c r="D19" s="25" t="s">
        <v>210</v>
      </c>
      <c r="E19" s="25"/>
      <c r="F19" s="130"/>
      <c r="G19" s="132" t="s">
        <v>12</v>
      </c>
      <c r="H19" s="14" t="s">
        <v>222</v>
      </c>
      <c r="I19" s="130">
        <v>400</v>
      </c>
      <c r="J19" s="130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30" t="s">
        <v>203</v>
      </c>
      <c r="D20" s="25" t="s">
        <v>211</v>
      </c>
      <c r="E20" s="25">
        <v>1</v>
      </c>
      <c r="F20" s="130"/>
      <c r="G20" s="132" t="s">
        <v>12</v>
      </c>
      <c r="H20" s="14" t="s">
        <v>222</v>
      </c>
      <c r="I20" s="130">
        <v>413</v>
      </c>
      <c r="J20" s="130">
        <v>1.04</v>
      </c>
      <c r="K20" s="15">
        <f t="shared" si="0"/>
        <v>0</v>
      </c>
    </row>
    <row r="21" spans="1:11" s="10" customFormat="1" ht="78.75" x14ac:dyDescent="0.25">
      <c r="A21" s="121" t="s">
        <v>243</v>
      </c>
      <c r="B21" s="12" t="s">
        <v>208</v>
      </c>
      <c r="C21" s="130" t="s">
        <v>203</v>
      </c>
      <c r="D21" s="25" t="s">
        <v>212</v>
      </c>
      <c r="E21" s="25"/>
      <c r="F21" s="130"/>
      <c r="G21" s="132" t="s">
        <v>12</v>
      </c>
      <c r="H21" s="14" t="s">
        <v>222</v>
      </c>
      <c r="I21" s="130">
        <v>431</v>
      </c>
      <c r="J21" s="130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0" t="s">
        <v>203</v>
      </c>
      <c r="D22" s="25" t="s">
        <v>213</v>
      </c>
      <c r="E22" s="25"/>
      <c r="F22" s="130"/>
      <c r="G22" s="132" t="s">
        <v>12</v>
      </c>
      <c r="H22" s="14" t="s">
        <v>222</v>
      </c>
      <c r="I22" s="130">
        <v>449</v>
      </c>
      <c r="J22" s="130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0" t="s">
        <v>203</v>
      </c>
      <c r="D23" s="25" t="s">
        <v>214</v>
      </c>
      <c r="E23" s="25">
        <v>1</v>
      </c>
      <c r="F23" s="130"/>
      <c r="G23" s="132" t="s">
        <v>12</v>
      </c>
      <c r="H23" s="14" t="s">
        <v>222</v>
      </c>
      <c r="I23" s="130">
        <v>146</v>
      </c>
      <c r="J23" s="130">
        <v>1.04</v>
      </c>
      <c r="K23" s="15">
        <f t="shared" si="0"/>
        <v>0</v>
      </c>
    </row>
    <row r="24" spans="1:11" s="10" customFormat="1" ht="78.75" x14ac:dyDescent="0.25">
      <c r="A24" s="121" t="s">
        <v>246</v>
      </c>
      <c r="B24" s="12" t="s">
        <v>208</v>
      </c>
      <c r="C24" s="130" t="s">
        <v>203</v>
      </c>
      <c r="D24" s="25" t="s">
        <v>215</v>
      </c>
      <c r="E24" s="25">
        <v>1</v>
      </c>
      <c r="F24" s="130"/>
      <c r="G24" s="132" t="s">
        <v>12</v>
      </c>
      <c r="H24" s="14" t="s">
        <v>222</v>
      </c>
      <c r="I24" s="130">
        <v>175</v>
      </c>
      <c r="J24" s="130">
        <v>1.04</v>
      </c>
      <c r="K24" s="15">
        <f t="shared" si="0"/>
        <v>0</v>
      </c>
    </row>
    <row r="25" spans="1:11" s="10" customFormat="1" ht="78.75" x14ac:dyDescent="0.25">
      <c r="A25" s="121" t="s">
        <v>247</v>
      </c>
      <c r="B25" s="12" t="s">
        <v>208</v>
      </c>
      <c r="C25" s="130" t="s">
        <v>203</v>
      </c>
      <c r="D25" s="25" t="s">
        <v>216</v>
      </c>
      <c r="E25" s="25"/>
      <c r="F25" s="130"/>
      <c r="G25" s="132" t="s">
        <v>12</v>
      </c>
      <c r="H25" s="14" t="s">
        <v>222</v>
      </c>
      <c r="I25" s="130">
        <v>207</v>
      </c>
      <c r="J25" s="130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0" t="s">
        <v>203</v>
      </c>
      <c r="D26" s="25" t="s">
        <v>217</v>
      </c>
      <c r="E26" s="25">
        <v>1</v>
      </c>
      <c r="F26" s="130"/>
      <c r="G26" s="132" t="s">
        <v>12</v>
      </c>
      <c r="H26" s="14" t="s">
        <v>222</v>
      </c>
      <c r="I26" s="130">
        <v>206</v>
      </c>
      <c r="J26" s="130">
        <v>1.04</v>
      </c>
      <c r="K26" s="15">
        <f t="shared" si="0"/>
        <v>0</v>
      </c>
    </row>
    <row r="27" spans="1:11" s="10" customFormat="1" ht="78.75" x14ac:dyDescent="0.25">
      <c r="A27" s="121" t="s">
        <v>249</v>
      </c>
      <c r="B27" s="12" t="s">
        <v>208</v>
      </c>
      <c r="C27" s="130" t="s">
        <v>203</v>
      </c>
      <c r="D27" s="25" t="s">
        <v>218</v>
      </c>
      <c r="E27" s="25">
        <v>1</v>
      </c>
      <c r="F27" s="130"/>
      <c r="G27" s="132" t="s">
        <v>12</v>
      </c>
      <c r="H27" s="14" t="s">
        <v>222</v>
      </c>
      <c r="I27" s="130">
        <v>225</v>
      </c>
      <c r="J27" s="130">
        <v>1.04</v>
      </c>
      <c r="K27" s="15">
        <f t="shared" si="0"/>
        <v>0</v>
      </c>
    </row>
    <row r="28" spans="1:11" s="10" customFormat="1" ht="78.75" x14ac:dyDescent="0.25">
      <c r="A28" s="121" t="s">
        <v>250</v>
      </c>
      <c r="B28" s="12" t="s">
        <v>208</v>
      </c>
      <c r="C28" s="130" t="s">
        <v>203</v>
      </c>
      <c r="D28" s="25" t="s">
        <v>219</v>
      </c>
      <c r="E28" s="25">
        <v>1</v>
      </c>
      <c r="F28" s="130"/>
      <c r="G28" s="132" t="s">
        <v>12</v>
      </c>
      <c r="H28" s="14" t="s">
        <v>222</v>
      </c>
      <c r="I28" s="130">
        <v>261</v>
      </c>
      <c r="J28" s="130">
        <v>1.04</v>
      </c>
      <c r="K28" s="15">
        <f t="shared" si="0"/>
        <v>0</v>
      </c>
    </row>
    <row r="29" spans="1:11" s="10" customFormat="1" ht="78.75" x14ac:dyDescent="0.25">
      <c r="A29" s="121" t="s">
        <v>251</v>
      </c>
      <c r="B29" s="12" t="s">
        <v>208</v>
      </c>
      <c r="C29" s="130" t="s">
        <v>203</v>
      </c>
      <c r="D29" s="25" t="s">
        <v>220</v>
      </c>
      <c r="E29" s="25">
        <v>1</v>
      </c>
      <c r="F29" s="130"/>
      <c r="G29" s="132" t="s">
        <v>12</v>
      </c>
      <c r="H29" s="14" t="s">
        <v>222</v>
      </c>
      <c r="I29" s="130">
        <v>358</v>
      </c>
      <c r="J29" s="130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30" t="s">
        <v>203</v>
      </c>
      <c r="D30" s="25" t="s">
        <v>221</v>
      </c>
      <c r="E30" s="25"/>
      <c r="F30" s="130"/>
      <c r="G30" s="132" t="s">
        <v>12</v>
      </c>
      <c r="H30" s="14" t="s">
        <v>222</v>
      </c>
      <c r="I30" s="130">
        <v>407</v>
      </c>
      <c r="J30" s="130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0" t="s">
        <v>52</v>
      </c>
      <c r="D31" s="130" t="s">
        <v>52</v>
      </c>
      <c r="E31" s="130" t="s">
        <v>52</v>
      </c>
      <c r="F31" s="130" t="s">
        <v>52</v>
      </c>
      <c r="G31" s="130" t="s">
        <v>52</v>
      </c>
      <c r="H31" s="130" t="s">
        <v>52</v>
      </c>
      <c r="I31" s="130" t="s">
        <v>52</v>
      </c>
      <c r="J31" s="130" t="s">
        <v>52</v>
      </c>
      <c r="K31" s="130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0" t="s">
        <v>224</v>
      </c>
      <c r="E32" s="130">
        <v>1</v>
      </c>
      <c r="F32" s="130"/>
      <c r="G32" s="130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0" t="s">
        <v>225</v>
      </c>
      <c r="E33" s="130"/>
      <c r="F33" s="130"/>
      <c r="G33" s="130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0" t="s">
        <v>226</v>
      </c>
      <c r="E34" s="130"/>
      <c r="F34" s="130"/>
      <c r="G34" s="130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0" t="s">
        <v>227</v>
      </c>
      <c r="E35" s="130"/>
      <c r="F35" s="130"/>
      <c r="G35" s="130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0" t="s">
        <v>52</v>
      </c>
      <c r="D36" s="130" t="s">
        <v>52</v>
      </c>
      <c r="E36" s="130" t="s">
        <v>52</v>
      </c>
      <c r="F36" s="130" t="s">
        <v>52</v>
      </c>
      <c r="G36" s="130" t="s">
        <v>52</v>
      </c>
      <c r="H36" s="130" t="s">
        <v>52</v>
      </c>
      <c r="I36" s="130" t="s">
        <v>52</v>
      </c>
      <c r="J36" s="130" t="s">
        <v>52</v>
      </c>
      <c r="K36" s="130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0" t="s">
        <v>75</v>
      </c>
      <c r="D37" s="25" t="s">
        <v>198</v>
      </c>
      <c r="E37" s="25"/>
      <c r="F37" s="130"/>
      <c r="G37" s="132" t="s">
        <v>12</v>
      </c>
      <c r="H37" s="14" t="s">
        <v>201</v>
      </c>
      <c r="I37" s="130">
        <v>699</v>
      </c>
      <c r="J37" s="130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0">
        <v>0.4</v>
      </c>
      <c r="D38" s="25" t="s">
        <v>198</v>
      </c>
      <c r="E38" s="25"/>
      <c r="F38" s="130"/>
      <c r="G38" s="132" t="s">
        <v>12</v>
      </c>
      <c r="H38" s="14" t="s">
        <v>201</v>
      </c>
      <c r="I38" s="130">
        <v>517</v>
      </c>
      <c r="J38" s="130">
        <v>1.04</v>
      </c>
      <c r="K38" s="15">
        <f t="shared" si="4"/>
        <v>0</v>
      </c>
    </row>
    <row r="39" spans="1:11" s="10" customFormat="1" ht="47.25" x14ac:dyDescent="0.25">
      <c r="A39" s="121" t="s">
        <v>253</v>
      </c>
      <c r="B39" s="12" t="s">
        <v>200</v>
      </c>
      <c r="C39" s="130" t="s">
        <v>75</v>
      </c>
      <c r="D39" s="25" t="s">
        <v>199</v>
      </c>
      <c r="E39" s="25"/>
      <c r="F39" s="130"/>
      <c r="G39" s="132" t="s">
        <v>12</v>
      </c>
      <c r="H39" s="14" t="s">
        <v>201</v>
      </c>
      <c r="I39" s="130">
        <v>784</v>
      </c>
      <c r="J39" s="130">
        <v>1.04</v>
      </c>
      <c r="K39" s="15">
        <f t="shared" si="4"/>
        <v>0</v>
      </c>
    </row>
    <row r="40" spans="1:11" s="10" customFormat="1" ht="47.25" x14ac:dyDescent="0.25">
      <c r="A40" s="121" t="s">
        <v>254</v>
      </c>
      <c r="B40" s="12" t="s">
        <v>200</v>
      </c>
      <c r="C40" s="130">
        <v>0.4</v>
      </c>
      <c r="D40" s="25" t="s">
        <v>199</v>
      </c>
      <c r="E40" s="25"/>
      <c r="F40" s="130"/>
      <c r="G40" s="132" t="s">
        <v>12</v>
      </c>
      <c r="H40" s="14" t="s">
        <v>201</v>
      </c>
      <c r="I40" s="130">
        <v>602</v>
      </c>
      <c r="J40" s="130">
        <v>1.04</v>
      </c>
      <c r="K40" s="15">
        <f t="shared" si="4"/>
        <v>0</v>
      </c>
    </row>
    <row r="41" spans="1:11" s="10" customFormat="1" ht="31.5" x14ac:dyDescent="0.25">
      <c r="A41" s="121" t="s">
        <v>255</v>
      </c>
      <c r="B41" s="12" t="s">
        <v>202</v>
      </c>
      <c r="C41" s="130" t="s">
        <v>203</v>
      </c>
      <c r="D41" s="25" t="s">
        <v>204</v>
      </c>
      <c r="E41" s="25"/>
      <c r="F41" s="130"/>
      <c r="G41" s="132" t="s">
        <v>12</v>
      </c>
      <c r="H41" s="14" t="s">
        <v>207</v>
      </c>
      <c r="I41" s="130">
        <v>341</v>
      </c>
      <c r="J41" s="130">
        <v>1.04</v>
      </c>
      <c r="K41" s="15">
        <f t="shared" si="4"/>
        <v>0</v>
      </c>
    </row>
    <row r="42" spans="1:11" s="10" customFormat="1" ht="31.5" x14ac:dyDescent="0.25">
      <c r="A42" s="121" t="s">
        <v>256</v>
      </c>
      <c r="B42" s="12" t="s">
        <v>202</v>
      </c>
      <c r="C42" s="130" t="s">
        <v>203</v>
      </c>
      <c r="D42" s="25" t="s">
        <v>205</v>
      </c>
      <c r="E42" s="25"/>
      <c r="F42" s="130"/>
      <c r="G42" s="132" t="s">
        <v>12</v>
      </c>
      <c r="H42" s="14" t="s">
        <v>207</v>
      </c>
      <c r="I42" s="130">
        <v>431</v>
      </c>
      <c r="J42" s="130">
        <v>1.04</v>
      </c>
      <c r="K42" s="15">
        <f t="shared" si="4"/>
        <v>0</v>
      </c>
    </row>
    <row r="43" spans="1:11" s="10" customFormat="1" ht="31.5" x14ac:dyDescent="0.25">
      <c r="A43" s="121" t="s">
        <v>257</v>
      </c>
      <c r="B43" s="12" t="s">
        <v>202</v>
      </c>
      <c r="C43" s="130" t="s">
        <v>203</v>
      </c>
      <c r="D43" s="25" t="s">
        <v>206</v>
      </c>
      <c r="E43" s="25"/>
      <c r="F43" s="130"/>
      <c r="G43" s="132" t="s">
        <v>12</v>
      </c>
      <c r="H43" s="14" t="s">
        <v>207</v>
      </c>
      <c r="I43" s="130">
        <v>503</v>
      </c>
      <c r="J43" s="130">
        <v>1.04</v>
      </c>
      <c r="K43" s="15">
        <f t="shared" si="4"/>
        <v>0</v>
      </c>
    </row>
    <row r="44" spans="1:11" s="10" customFormat="1" ht="78.75" x14ac:dyDescent="0.25">
      <c r="A44" s="121" t="s">
        <v>258</v>
      </c>
      <c r="B44" s="12" t="s">
        <v>208</v>
      </c>
      <c r="C44" s="130" t="s">
        <v>203</v>
      </c>
      <c r="D44" s="25" t="s">
        <v>209</v>
      </c>
      <c r="E44" s="25"/>
      <c r="F44" s="130"/>
      <c r="G44" s="132" t="s">
        <v>12</v>
      </c>
      <c r="H44" s="14" t="s">
        <v>222</v>
      </c>
      <c r="I44" s="130">
        <v>391</v>
      </c>
      <c r="J44" s="130">
        <v>1.04</v>
      </c>
      <c r="K44" s="15">
        <f t="shared" si="4"/>
        <v>0</v>
      </c>
    </row>
    <row r="45" spans="1:11" s="10" customFormat="1" ht="78.75" x14ac:dyDescent="0.25">
      <c r="A45" s="121" t="s">
        <v>259</v>
      </c>
      <c r="B45" s="12" t="s">
        <v>208</v>
      </c>
      <c r="C45" s="130" t="s">
        <v>203</v>
      </c>
      <c r="D45" s="25" t="s">
        <v>210</v>
      </c>
      <c r="E45" s="25"/>
      <c r="F45" s="130"/>
      <c r="G45" s="132" t="s">
        <v>12</v>
      </c>
      <c r="H45" s="14" t="s">
        <v>222</v>
      </c>
      <c r="I45" s="130">
        <v>400</v>
      </c>
      <c r="J45" s="130">
        <v>1.04</v>
      </c>
      <c r="K45" s="15">
        <f t="shared" si="4"/>
        <v>0</v>
      </c>
    </row>
    <row r="46" spans="1:11" s="10" customFormat="1" ht="78.75" x14ac:dyDescent="0.25">
      <c r="A46" s="121" t="s">
        <v>260</v>
      </c>
      <c r="B46" s="12" t="s">
        <v>208</v>
      </c>
      <c r="C46" s="130" t="s">
        <v>203</v>
      </c>
      <c r="D46" s="25" t="s">
        <v>211</v>
      </c>
      <c r="E46" s="25"/>
      <c r="F46" s="130"/>
      <c r="G46" s="132" t="s">
        <v>12</v>
      </c>
      <c r="H46" s="14" t="s">
        <v>222</v>
      </c>
      <c r="I46" s="130">
        <v>413</v>
      </c>
      <c r="J46" s="130">
        <v>1.04</v>
      </c>
      <c r="K46" s="15">
        <f t="shared" si="4"/>
        <v>0</v>
      </c>
    </row>
    <row r="47" spans="1:11" s="10" customFormat="1" ht="78.75" x14ac:dyDescent="0.25">
      <c r="A47" s="121" t="s">
        <v>261</v>
      </c>
      <c r="B47" s="12" t="s">
        <v>208</v>
      </c>
      <c r="C47" s="130" t="s">
        <v>203</v>
      </c>
      <c r="D47" s="25" t="s">
        <v>212</v>
      </c>
      <c r="E47" s="25"/>
      <c r="F47" s="130"/>
      <c r="G47" s="132" t="s">
        <v>12</v>
      </c>
      <c r="H47" s="14" t="s">
        <v>222</v>
      </c>
      <c r="I47" s="130">
        <v>431</v>
      </c>
      <c r="J47" s="130">
        <v>1.04</v>
      </c>
      <c r="K47" s="15">
        <f t="shared" si="4"/>
        <v>0</v>
      </c>
    </row>
    <row r="48" spans="1:11" s="10" customFormat="1" ht="78.75" x14ac:dyDescent="0.25">
      <c r="A48" s="121" t="s">
        <v>262</v>
      </c>
      <c r="B48" s="12" t="s">
        <v>208</v>
      </c>
      <c r="C48" s="130" t="s">
        <v>203</v>
      </c>
      <c r="D48" s="25" t="s">
        <v>213</v>
      </c>
      <c r="E48" s="25"/>
      <c r="F48" s="130"/>
      <c r="G48" s="132" t="s">
        <v>12</v>
      </c>
      <c r="H48" s="14" t="s">
        <v>222</v>
      </c>
      <c r="I48" s="130">
        <v>449</v>
      </c>
      <c r="J48" s="130">
        <v>1.04</v>
      </c>
      <c r="K48" s="15">
        <f t="shared" si="4"/>
        <v>0</v>
      </c>
    </row>
    <row r="49" spans="1:11" s="10" customFormat="1" ht="78.75" x14ac:dyDescent="0.25">
      <c r="A49" s="121" t="s">
        <v>263</v>
      </c>
      <c r="B49" s="12" t="s">
        <v>208</v>
      </c>
      <c r="C49" s="130" t="s">
        <v>203</v>
      </c>
      <c r="D49" s="25" t="s">
        <v>214</v>
      </c>
      <c r="E49" s="25"/>
      <c r="F49" s="130"/>
      <c r="G49" s="132" t="s">
        <v>12</v>
      </c>
      <c r="H49" s="14" t="s">
        <v>222</v>
      </c>
      <c r="I49" s="130">
        <v>146</v>
      </c>
      <c r="J49" s="130">
        <v>1.04</v>
      </c>
      <c r="K49" s="15">
        <f t="shared" si="4"/>
        <v>0</v>
      </c>
    </row>
    <row r="50" spans="1:11" s="10" customFormat="1" ht="78.75" x14ac:dyDescent="0.25">
      <c r="A50" s="121" t="s">
        <v>264</v>
      </c>
      <c r="B50" s="12" t="s">
        <v>208</v>
      </c>
      <c r="C50" s="130" t="s">
        <v>203</v>
      </c>
      <c r="D50" s="25" t="s">
        <v>215</v>
      </c>
      <c r="E50" s="25"/>
      <c r="F50" s="130"/>
      <c r="G50" s="132" t="s">
        <v>12</v>
      </c>
      <c r="H50" s="14" t="s">
        <v>222</v>
      </c>
      <c r="I50" s="130">
        <v>175</v>
      </c>
      <c r="J50" s="130">
        <v>1.04</v>
      </c>
      <c r="K50" s="15">
        <f t="shared" si="4"/>
        <v>0</v>
      </c>
    </row>
    <row r="51" spans="1:11" s="10" customFormat="1" ht="78.75" x14ac:dyDescent="0.25">
      <c r="A51" s="121" t="s">
        <v>265</v>
      </c>
      <c r="B51" s="12" t="s">
        <v>208</v>
      </c>
      <c r="C51" s="130" t="s">
        <v>203</v>
      </c>
      <c r="D51" s="25" t="s">
        <v>216</v>
      </c>
      <c r="E51" s="25"/>
      <c r="F51" s="130"/>
      <c r="G51" s="132" t="s">
        <v>12</v>
      </c>
      <c r="H51" s="14" t="s">
        <v>222</v>
      </c>
      <c r="I51" s="130">
        <v>207</v>
      </c>
      <c r="J51" s="130">
        <v>1.04</v>
      </c>
      <c r="K51" s="15">
        <f t="shared" si="4"/>
        <v>0</v>
      </c>
    </row>
    <row r="52" spans="1:11" s="10" customFormat="1" ht="78.75" x14ac:dyDescent="0.25">
      <c r="A52" s="121" t="s">
        <v>266</v>
      </c>
      <c r="B52" s="12" t="s">
        <v>208</v>
      </c>
      <c r="C52" s="130" t="s">
        <v>203</v>
      </c>
      <c r="D52" s="25" t="s">
        <v>217</v>
      </c>
      <c r="E52" s="25"/>
      <c r="F52" s="130"/>
      <c r="G52" s="132" t="s">
        <v>12</v>
      </c>
      <c r="H52" s="14" t="s">
        <v>222</v>
      </c>
      <c r="I52" s="130">
        <v>206</v>
      </c>
      <c r="J52" s="130">
        <v>1.04</v>
      </c>
      <c r="K52" s="15">
        <f t="shared" si="4"/>
        <v>0</v>
      </c>
    </row>
    <row r="53" spans="1:11" s="10" customFormat="1" ht="78.75" x14ac:dyDescent="0.25">
      <c r="A53" s="121" t="s">
        <v>267</v>
      </c>
      <c r="B53" s="12" t="s">
        <v>208</v>
      </c>
      <c r="C53" s="130" t="s">
        <v>203</v>
      </c>
      <c r="D53" s="25" t="s">
        <v>218</v>
      </c>
      <c r="E53" s="25"/>
      <c r="F53" s="130"/>
      <c r="G53" s="132" t="s">
        <v>12</v>
      </c>
      <c r="H53" s="14" t="s">
        <v>222</v>
      </c>
      <c r="I53" s="130">
        <v>225</v>
      </c>
      <c r="J53" s="130">
        <v>1.04</v>
      </c>
      <c r="K53" s="15">
        <f t="shared" si="4"/>
        <v>0</v>
      </c>
    </row>
    <row r="54" spans="1:11" s="10" customFormat="1" ht="78.75" x14ac:dyDescent="0.25">
      <c r="A54" s="121" t="s">
        <v>268</v>
      </c>
      <c r="B54" s="12" t="s">
        <v>208</v>
      </c>
      <c r="C54" s="130" t="s">
        <v>203</v>
      </c>
      <c r="D54" s="25" t="s">
        <v>219</v>
      </c>
      <c r="E54" s="25"/>
      <c r="F54" s="130"/>
      <c r="G54" s="132" t="s">
        <v>12</v>
      </c>
      <c r="H54" s="14" t="s">
        <v>222</v>
      </c>
      <c r="I54" s="130">
        <v>261</v>
      </c>
      <c r="J54" s="130">
        <v>1.04</v>
      </c>
      <c r="K54" s="15">
        <f t="shared" si="4"/>
        <v>0</v>
      </c>
    </row>
    <row r="55" spans="1:11" s="10" customFormat="1" ht="78.75" x14ac:dyDescent="0.25">
      <c r="A55" s="121" t="s">
        <v>269</v>
      </c>
      <c r="B55" s="12" t="s">
        <v>208</v>
      </c>
      <c r="C55" s="130" t="s">
        <v>203</v>
      </c>
      <c r="D55" s="25" t="s">
        <v>220</v>
      </c>
      <c r="E55" s="25"/>
      <c r="F55" s="130"/>
      <c r="G55" s="132" t="s">
        <v>12</v>
      </c>
      <c r="H55" s="14" t="s">
        <v>222</v>
      </c>
      <c r="I55" s="130">
        <v>358</v>
      </c>
      <c r="J55" s="130">
        <v>1.04</v>
      </c>
      <c r="K55" s="15">
        <f t="shared" si="4"/>
        <v>0</v>
      </c>
    </row>
    <row r="56" spans="1:11" s="10" customFormat="1" ht="78.75" x14ac:dyDescent="0.25">
      <c r="A56" s="121" t="s">
        <v>270</v>
      </c>
      <c r="B56" s="12" t="s">
        <v>208</v>
      </c>
      <c r="C56" s="130" t="s">
        <v>203</v>
      </c>
      <c r="D56" s="25" t="s">
        <v>221</v>
      </c>
      <c r="E56" s="25"/>
      <c r="F56" s="130"/>
      <c r="G56" s="132" t="s">
        <v>12</v>
      </c>
      <c r="H56" s="14" t="s">
        <v>222</v>
      </c>
      <c r="I56" s="130">
        <v>407</v>
      </c>
      <c r="J56" s="130">
        <v>1.04</v>
      </c>
      <c r="K56" s="15">
        <f t="shared" si="4"/>
        <v>0</v>
      </c>
    </row>
    <row r="57" spans="1:11" s="10" customFormat="1" ht="47.25" x14ac:dyDescent="0.25">
      <c r="A57" s="121" t="s">
        <v>271</v>
      </c>
      <c r="B57" s="12" t="s">
        <v>229</v>
      </c>
      <c r="C57" s="135" t="s">
        <v>203</v>
      </c>
      <c r="D57" s="25" t="s">
        <v>230</v>
      </c>
      <c r="E57" s="25"/>
      <c r="F57" s="135"/>
      <c r="G57" s="138" t="s">
        <v>10</v>
      </c>
      <c r="H57" s="14" t="s">
        <v>234</v>
      </c>
      <c r="I57" s="135">
        <v>2.2000000000000002</v>
      </c>
      <c r="J57" s="135">
        <v>1.04</v>
      </c>
      <c r="K57" s="15">
        <f t="shared" si="4"/>
        <v>0</v>
      </c>
    </row>
    <row r="58" spans="1:11" s="10" customFormat="1" ht="47.25" x14ac:dyDescent="0.25">
      <c r="A58" s="121" t="s">
        <v>272</v>
      </c>
      <c r="B58" s="12" t="s">
        <v>229</v>
      </c>
      <c r="C58" s="135">
        <v>0.4</v>
      </c>
      <c r="D58" s="25" t="s">
        <v>231</v>
      </c>
      <c r="E58" s="25"/>
      <c r="F58" s="135"/>
      <c r="G58" s="138" t="s">
        <v>233</v>
      </c>
      <c r="H58" s="14" t="s">
        <v>234</v>
      </c>
      <c r="I58" s="135">
        <v>2.5</v>
      </c>
      <c r="J58" s="135">
        <v>1.04</v>
      </c>
      <c r="K58" s="15">
        <f t="shared" si="4"/>
        <v>0</v>
      </c>
    </row>
    <row r="59" spans="1:11" s="10" customFormat="1" ht="47.25" x14ac:dyDescent="0.25">
      <c r="A59" s="121" t="s">
        <v>273</v>
      </c>
      <c r="B59" s="12" t="s">
        <v>229</v>
      </c>
      <c r="C59" s="135" t="s">
        <v>75</v>
      </c>
      <c r="D59" s="25" t="s">
        <v>232</v>
      </c>
      <c r="E59" s="25"/>
      <c r="F59" s="135"/>
      <c r="G59" s="138" t="s">
        <v>233</v>
      </c>
      <c r="H59" s="14" t="s">
        <v>234</v>
      </c>
      <c r="I59" s="135">
        <v>5.5</v>
      </c>
      <c r="J59" s="135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0" t="s">
        <v>52</v>
      </c>
      <c r="D60" s="130" t="s">
        <v>52</v>
      </c>
      <c r="E60" s="130" t="s">
        <v>52</v>
      </c>
      <c r="F60" s="130" t="s">
        <v>52</v>
      </c>
      <c r="G60" s="130" t="s">
        <v>52</v>
      </c>
      <c r="H60" s="130" t="s">
        <v>52</v>
      </c>
      <c r="I60" s="130" t="s">
        <v>52</v>
      </c>
      <c r="J60" s="130" t="s">
        <v>52</v>
      </c>
      <c r="K60" s="130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0" t="s">
        <v>182</v>
      </c>
      <c r="E61" s="130" t="s">
        <v>52</v>
      </c>
      <c r="F61" s="130"/>
      <c r="G61" s="130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0" t="s">
        <v>183</v>
      </c>
      <c r="E62" s="130" t="s">
        <v>52</v>
      </c>
      <c r="F62" s="130"/>
      <c r="G62" s="130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0" t="s">
        <v>184</v>
      </c>
      <c r="E63" s="130" t="s">
        <v>52</v>
      </c>
      <c r="F63" s="130"/>
      <c r="G63" s="130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0" t="s">
        <v>185</v>
      </c>
      <c r="E64" s="130" t="s">
        <v>52</v>
      </c>
      <c r="F64" s="130"/>
      <c r="G64" s="130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0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277</v>
      </c>
      <c r="B66" s="12" t="s">
        <v>235</v>
      </c>
      <c r="C66" s="135" t="s">
        <v>52</v>
      </c>
      <c r="D66" s="25" t="s">
        <v>187</v>
      </c>
      <c r="E66" s="25" t="s">
        <v>52</v>
      </c>
      <c r="F66" s="135"/>
      <c r="G66" s="138" t="s">
        <v>189</v>
      </c>
      <c r="H66" s="14" t="s">
        <v>181</v>
      </c>
      <c r="I66" s="135">
        <v>300</v>
      </c>
      <c r="J66" s="135">
        <v>1</v>
      </c>
      <c r="K66" s="15">
        <f t="shared" ref="K66" si="7">F66*I66</f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0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0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0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0" t="s">
        <v>52</v>
      </c>
      <c r="F69" s="57"/>
      <c r="G69" s="26" t="s">
        <v>12</v>
      </c>
      <c r="H69" s="14" t="s">
        <v>236</v>
      </c>
      <c r="I69" s="57">
        <v>160</v>
      </c>
      <c r="J69" s="130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0" t="s">
        <v>52</v>
      </c>
      <c r="F70" s="57"/>
      <c r="G70" s="26" t="s">
        <v>12</v>
      </c>
      <c r="H70" s="14" t="s">
        <v>236</v>
      </c>
      <c r="I70" s="57">
        <v>186</v>
      </c>
      <c r="J70" s="135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5" t="s">
        <v>237</v>
      </c>
      <c r="E71" s="135" t="s">
        <v>52</v>
      </c>
      <c r="F71" s="135"/>
      <c r="G71" s="26" t="s">
        <v>12</v>
      </c>
      <c r="H71" s="14" t="s">
        <v>236</v>
      </c>
      <c r="I71" s="135">
        <v>287</v>
      </c>
      <c r="J71" s="135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5" t="s">
        <v>238</v>
      </c>
      <c r="E72" s="135" t="s">
        <v>52</v>
      </c>
      <c r="F72" s="135"/>
      <c r="G72" s="26" t="s">
        <v>12</v>
      </c>
      <c r="H72" s="14" t="s">
        <v>236</v>
      </c>
      <c r="I72" s="135">
        <v>336</v>
      </c>
      <c r="J72" s="135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0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1"/>
      <c r="F74" s="58" t="s">
        <v>52</v>
      </c>
      <c r="G74" s="58" t="s">
        <v>52</v>
      </c>
      <c r="H74" s="58" t="s">
        <v>52</v>
      </c>
      <c r="I74" s="58" t="s">
        <v>52</v>
      </c>
      <c r="J74" s="131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0"/>
      <c r="B76" s="180"/>
    </row>
    <row r="77" spans="1:11" s="31" customFormat="1" ht="41.25" customHeight="1" x14ac:dyDescent="0.25">
      <c r="A77" s="180"/>
      <c r="B77" s="180"/>
    </row>
    <row r="78" spans="1:11" s="31" customFormat="1" ht="38.25" customHeight="1" x14ac:dyDescent="0.25">
      <c r="A78" s="180"/>
      <c r="B78" s="180"/>
    </row>
    <row r="79" spans="1:11" s="31" customFormat="1" ht="18.75" customHeight="1" x14ac:dyDescent="0.25">
      <c r="A79" s="176"/>
      <c r="B79" s="176"/>
    </row>
    <row r="80" spans="1:11" s="31" customFormat="1" ht="42" customHeight="1" x14ac:dyDescent="0.25">
      <c r="A80" s="177"/>
      <c r="B80" s="178"/>
    </row>
    <row r="81" spans="1:2" ht="53.25" customHeight="1" x14ac:dyDescent="0.25">
      <c r="A81" s="177"/>
      <c r="B81" s="179"/>
    </row>
    <row r="82" spans="1:2" x14ac:dyDescent="0.25">
      <c r="A82" s="161"/>
      <c r="B82" s="161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view="pageBreakPreview" zoomScale="75" zoomScaleNormal="70" zoomScaleSheetLayoutView="75" workbookViewId="0">
      <pane ySplit="5" topLeftCell="A18" activePane="bottomLeft" state="frozen"/>
      <selection activeCell="D1" sqref="D1"/>
      <selection pane="bottomLeft" activeCell="F58" sqref="F58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67" t="s">
        <v>351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</row>
    <row r="3" spans="1:11" ht="15.75" customHeight="1" x14ac:dyDescent="0.25">
      <c r="A3" s="168" t="s">
        <v>0</v>
      </c>
      <c r="B3" s="171" t="s">
        <v>2</v>
      </c>
      <c r="C3" s="174" t="s">
        <v>18</v>
      </c>
      <c r="D3" s="174"/>
      <c r="E3" s="174"/>
      <c r="F3" s="174"/>
      <c r="G3" s="174"/>
      <c r="H3" s="174"/>
      <c r="I3" s="174"/>
      <c r="J3" s="174"/>
      <c r="K3" s="174"/>
    </row>
    <row r="4" spans="1:11" ht="33.75" customHeight="1" x14ac:dyDescent="0.25">
      <c r="A4" s="169"/>
      <c r="B4" s="172"/>
      <c r="C4" s="175" t="s">
        <v>8</v>
      </c>
      <c r="D4" s="175"/>
      <c r="E4" s="175"/>
      <c r="F4" s="175"/>
      <c r="G4" s="175"/>
      <c r="H4" s="175" t="s">
        <v>53</v>
      </c>
      <c r="I4" s="181"/>
      <c r="J4" s="181"/>
      <c r="K4" s="181"/>
    </row>
    <row r="5" spans="1:11" s="8" customFormat="1" ht="63" x14ac:dyDescent="0.25">
      <c r="A5" s="170"/>
      <c r="B5" s="173"/>
      <c r="C5" s="57" t="s">
        <v>14</v>
      </c>
      <c r="D5" s="57" t="s">
        <v>6</v>
      </c>
      <c r="E5" s="128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8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9">
        <v>3</v>
      </c>
      <c r="D6" s="140">
        <v>4</v>
      </c>
      <c r="E6" s="139">
        <v>5</v>
      </c>
      <c r="F6" s="140">
        <v>6</v>
      </c>
      <c r="G6" s="139">
        <v>7</v>
      </c>
      <c r="H6" s="140">
        <v>8</v>
      </c>
      <c r="I6" s="139">
        <v>9</v>
      </c>
      <c r="J6" s="140">
        <v>10</v>
      </c>
      <c r="K6" s="139">
        <v>11</v>
      </c>
    </row>
    <row r="7" spans="1:11" s="10" customFormat="1" ht="58.5" customHeight="1" x14ac:dyDescent="0.25">
      <c r="A7" s="49">
        <v>1</v>
      </c>
      <c r="B7" s="13" t="s">
        <v>135</v>
      </c>
      <c r="C7" s="128" t="s">
        <v>52</v>
      </c>
      <c r="D7" s="128" t="s">
        <v>52</v>
      </c>
      <c r="E7" s="128" t="s">
        <v>52</v>
      </c>
      <c r="F7" s="128" t="s">
        <v>52</v>
      </c>
      <c r="G7" s="128" t="s">
        <v>52</v>
      </c>
      <c r="H7" s="128" t="s">
        <v>52</v>
      </c>
      <c r="I7" s="128" t="s">
        <v>52</v>
      </c>
      <c r="J7" s="128" t="s">
        <v>52</v>
      </c>
      <c r="K7" s="128" t="s">
        <v>52</v>
      </c>
    </row>
    <row r="8" spans="1:11" s="10" customFormat="1" ht="47.25" x14ac:dyDescent="0.25">
      <c r="A8" s="49" t="s">
        <v>39</v>
      </c>
      <c r="B8" s="13" t="s">
        <v>121</v>
      </c>
      <c r="C8" s="128">
        <v>0.4</v>
      </c>
      <c r="D8" s="25" t="s">
        <v>137</v>
      </c>
      <c r="E8" s="25">
        <v>1</v>
      </c>
      <c r="F8" s="128"/>
      <c r="G8" s="129" t="s">
        <v>3</v>
      </c>
      <c r="H8" s="14" t="s">
        <v>15</v>
      </c>
      <c r="I8" s="128">
        <v>254</v>
      </c>
      <c r="J8" s="128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8">
        <v>0.4</v>
      </c>
      <c r="D9" s="25" t="s">
        <v>138</v>
      </c>
      <c r="E9" s="25">
        <v>1</v>
      </c>
      <c r="F9" s="128"/>
      <c r="G9" s="129" t="s">
        <v>3</v>
      </c>
      <c r="H9" s="14" t="s">
        <v>15</v>
      </c>
      <c r="I9" s="128">
        <v>304</v>
      </c>
      <c r="J9" s="128">
        <v>1.08</v>
      </c>
      <c r="K9" s="15">
        <f t="shared" ref="K9:K32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41">
        <v>0.4</v>
      </c>
      <c r="D10" s="25" t="s">
        <v>138</v>
      </c>
      <c r="E10" s="25">
        <v>2</v>
      </c>
      <c r="F10" s="141"/>
      <c r="G10" s="142" t="s">
        <v>3</v>
      </c>
      <c r="H10" s="14" t="s">
        <v>15</v>
      </c>
      <c r="I10" s="141">
        <v>304</v>
      </c>
      <c r="J10" s="141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8">
        <v>0.4</v>
      </c>
      <c r="D11" s="25" t="s">
        <v>139</v>
      </c>
      <c r="E11" s="25">
        <v>1</v>
      </c>
      <c r="F11" s="128"/>
      <c r="G11" s="129" t="s">
        <v>3</v>
      </c>
      <c r="H11" s="14" t="s">
        <v>15</v>
      </c>
      <c r="I11" s="128">
        <v>340</v>
      </c>
      <c r="J11" s="128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8">
        <v>0.4</v>
      </c>
      <c r="D12" s="25" t="s">
        <v>140</v>
      </c>
      <c r="E12" s="25">
        <v>1</v>
      </c>
      <c r="F12" s="128"/>
      <c r="G12" s="129" t="s">
        <v>3</v>
      </c>
      <c r="H12" s="14" t="s">
        <v>15</v>
      </c>
      <c r="I12" s="128">
        <v>398</v>
      </c>
      <c r="J12" s="128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28">
        <v>0.4</v>
      </c>
      <c r="D13" s="25" t="s">
        <v>141</v>
      </c>
      <c r="E13" s="25">
        <v>1</v>
      </c>
      <c r="F13" s="128"/>
      <c r="G13" s="129" t="s">
        <v>3</v>
      </c>
      <c r="H13" s="14" t="s">
        <v>15</v>
      </c>
      <c r="I13" s="128">
        <v>448</v>
      </c>
      <c r="J13" s="128">
        <v>1.08</v>
      </c>
      <c r="K13" s="15">
        <f t="shared" si="0"/>
        <v>0</v>
      </c>
    </row>
    <row r="14" spans="1:11" s="55" customFormat="1" ht="47.25" x14ac:dyDescent="0.25">
      <c r="A14" s="49" t="s">
        <v>101</v>
      </c>
      <c r="B14" s="13" t="s">
        <v>123</v>
      </c>
      <c r="C14" s="141">
        <v>0.4</v>
      </c>
      <c r="D14" s="25" t="s">
        <v>141</v>
      </c>
      <c r="E14" s="25">
        <v>2</v>
      </c>
      <c r="F14" s="141"/>
      <c r="G14" s="142" t="s">
        <v>3</v>
      </c>
      <c r="H14" s="14" t="s">
        <v>15</v>
      </c>
      <c r="I14" s="141">
        <v>448</v>
      </c>
      <c r="J14" s="141">
        <v>1.08</v>
      </c>
      <c r="K14" s="15">
        <f t="shared" ref="K14" si="2">F14*I14*J14*E14</f>
        <v>0</v>
      </c>
    </row>
    <row r="15" spans="1:11" s="10" customFormat="1" ht="47.25" x14ac:dyDescent="0.25">
      <c r="A15" s="49" t="s">
        <v>102</v>
      </c>
      <c r="B15" s="13" t="s">
        <v>124</v>
      </c>
      <c r="C15" s="128">
        <v>0.4</v>
      </c>
      <c r="D15" s="25" t="s">
        <v>142</v>
      </c>
      <c r="E15" s="25">
        <v>1</v>
      </c>
      <c r="F15" s="128"/>
      <c r="G15" s="129" t="s">
        <v>3</v>
      </c>
      <c r="H15" s="14" t="s">
        <v>15</v>
      </c>
      <c r="I15" s="128">
        <v>539</v>
      </c>
      <c r="J15" s="128">
        <v>1.08</v>
      </c>
      <c r="K15" s="15">
        <f t="shared" si="0"/>
        <v>0</v>
      </c>
    </row>
    <row r="16" spans="1:11" s="55" customFormat="1" ht="47.25" x14ac:dyDescent="0.25">
      <c r="A16" s="49" t="s">
        <v>103</v>
      </c>
      <c r="B16" s="13" t="s">
        <v>125</v>
      </c>
      <c r="C16" s="128">
        <v>0.4</v>
      </c>
      <c r="D16" s="25" t="s">
        <v>143</v>
      </c>
      <c r="E16" s="25">
        <v>1</v>
      </c>
      <c r="F16" s="128"/>
      <c r="G16" s="129" t="s">
        <v>3</v>
      </c>
      <c r="H16" s="14" t="s">
        <v>15</v>
      </c>
      <c r="I16" s="128">
        <v>618</v>
      </c>
      <c r="J16" s="128">
        <v>1.08</v>
      </c>
      <c r="K16" s="15">
        <f t="shared" si="0"/>
        <v>0</v>
      </c>
    </row>
    <row r="17" spans="1:11" s="55" customFormat="1" ht="47.25" x14ac:dyDescent="0.25">
      <c r="A17" s="49" t="s">
        <v>104</v>
      </c>
      <c r="B17" s="13" t="s">
        <v>126</v>
      </c>
      <c r="C17" s="144">
        <v>0.4</v>
      </c>
      <c r="D17" s="25" t="s">
        <v>143</v>
      </c>
      <c r="E17" s="25">
        <v>2</v>
      </c>
      <c r="F17" s="144"/>
      <c r="G17" s="145" t="s">
        <v>3</v>
      </c>
      <c r="H17" s="14" t="s">
        <v>15</v>
      </c>
      <c r="I17" s="144">
        <v>618</v>
      </c>
      <c r="J17" s="144">
        <v>1.08</v>
      </c>
      <c r="K17" s="15">
        <f t="shared" ref="K17" si="3">F17*I17*J17*E17</f>
        <v>0</v>
      </c>
    </row>
    <row r="18" spans="1:11" s="55" customFormat="1" ht="47.25" x14ac:dyDescent="0.25">
      <c r="A18" s="49" t="s">
        <v>239</v>
      </c>
      <c r="B18" s="13" t="s">
        <v>364</v>
      </c>
      <c r="C18" s="128">
        <v>0.4</v>
      </c>
      <c r="D18" s="25" t="s">
        <v>144</v>
      </c>
      <c r="E18" s="25">
        <v>1</v>
      </c>
      <c r="F18" s="128"/>
      <c r="G18" s="129" t="s">
        <v>3</v>
      </c>
      <c r="H18" s="14" t="s">
        <v>15</v>
      </c>
      <c r="I18" s="128">
        <v>722</v>
      </c>
      <c r="J18" s="128">
        <v>1.08</v>
      </c>
      <c r="K18" s="15">
        <f t="shared" si="0"/>
        <v>0</v>
      </c>
    </row>
    <row r="19" spans="1:11" s="10" customFormat="1" ht="47.25" x14ac:dyDescent="0.25">
      <c r="A19" s="49" t="s">
        <v>240</v>
      </c>
      <c r="B19" s="13" t="s">
        <v>365</v>
      </c>
      <c r="C19" s="128">
        <v>0.4</v>
      </c>
      <c r="D19" s="25" t="s">
        <v>145</v>
      </c>
      <c r="E19" s="25">
        <v>1</v>
      </c>
      <c r="F19" s="128"/>
      <c r="G19" s="129" t="s">
        <v>3</v>
      </c>
      <c r="H19" s="14" t="s">
        <v>15</v>
      </c>
      <c r="I19" s="128">
        <v>916</v>
      </c>
      <c r="J19" s="128">
        <v>1.08</v>
      </c>
      <c r="K19" s="15">
        <f t="shared" si="0"/>
        <v>0</v>
      </c>
    </row>
    <row r="20" spans="1:11" s="10" customFormat="1" ht="47.25" x14ac:dyDescent="0.25">
      <c r="A20" s="49" t="s">
        <v>241</v>
      </c>
      <c r="B20" s="13" t="s">
        <v>366</v>
      </c>
      <c r="C20" s="141">
        <v>0.4</v>
      </c>
      <c r="D20" s="25" t="s">
        <v>145</v>
      </c>
      <c r="E20" s="25">
        <v>2</v>
      </c>
      <c r="F20" s="141"/>
      <c r="G20" s="142" t="s">
        <v>3</v>
      </c>
      <c r="H20" s="14" t="s">
        <v>15</v>
      </c>
      <c r="I20" s="141">
        <v>916</v>
      </c>
      <c r="J20" s="141">
        <v>1.08</v>
      </c>
      <c r="K20" s="15">
        <f t="shared" ref="K20" si="4">F20*I20*J20*E20</f>
        <v>0</v>
      </c>
    </row>
    <row r="21" spans="1:11" s="55" customFormat="1" ht="47.25" x14ac:dyDescent="0.25">
      <c r="A21" s="49" t="s">
        <v>242</v>
      </c>
      <c r="B21" s="13" t="s">
        <v>367</v>
      </c>
      <c r="C21" s="128">
        <v>0.4</v>
      </c>
      <c r="D21" s="25" t="s">
        <v>146</v>
      </c>
      <c r="E21" s="25">
        <v>1</v>
      </c>
      <c r="F21" s="128"/>
      <c r="G21" s="129" t="s">
        <v>3</v>
      </c>
      <c r="H21" s="14" t="s">
        <v>15</v>
      </c>
      <c r="I21" s="128">
        <v>1116</v>
      </c>
      <c r="J21" s="128">
        <v>1.08</v>
      </c>
      <c r="K21" s="15">
        <f t="shared" si="0"/>
        <v>0</v>
      </c>
    </row>
    <row r="22" spans="1:11" s="55" customFormat="1" ht="47.25" x14ac:dyDescent="0.25">
      <c r="A22" s="49" t="s">
        <v>243</v>
      </c>
      <c r="B22" s="13" t="s">
        <v>371</v>
      </c>
      <c r="C22" s="141">
        <v>0.4</v>
      </c>
      <c r="D22" s="25" t="s">
        <v>146</v>
      </c>
      <c r="E22" s="25">
        <v>2</v>
      </c>
      <c r="F22" s="141"/>
      <c r="G22" s="142" t="s">
        <v>3</v>
      </c>
      <c r="H22" s="14" t="s">
        <v>15</v>
      </c>
      <c r="I22" s="141">
        <v>1116</v>
      </c>
      <c r="J22" s="141">
        <v>1.08</v>
      </c>
      <c r="K22" s="15">
        <f t="shared" ref="K22" si="5">F22*I22*J22*E22</f>
        <v>0</v>
      </c>
    </row>
    <row r="23" spans="1:11" s="10" customFormat="1" ht="58.5" customHeight="1" x14ac:dyDescent="0.25">
      <c r="A23" s="49" t="s">
        <v>169</v>
      </c>
      <c r="B23" s="13" t="s">
        <v>68</v>
      </c>
      <c r="C23" s="57" t="s">
        <v>52</v>
      </c>
      <c r="D23" s="57" t="s">
        <v>52</v>
      </c>
      <c r="E23" s="128" t="s">
        <v>52</v>
      </c>
      <c r="F23" s="57" t="s">
        <v>52</v>
      </c>
      <c r="G23" s="57" t="s">
        <v>52</v>
      </c>
      <c r="H23" s="57" t="s">
        <v>52</v>
      </c>
      <c r="I23" s="57" t="s">
        <v>52</v>
      </c>
      <c r="J23" s="128" t="s">
        <v>52</v>
      </c>
      <c r="K23" s="57" t="s">
        <v>52</v>
      </c>
    </row>
    <row r="24" spans="1:11" s="10" customFormat="1" ht="47.25" x14ac:dyDescent="0.25">
      <c r="A24" s="49" t="s">
        <v>41</v>
      </c>
      <c r="B24" s="13" t="s">
        <v>121</v>
      </c>
      <c r="C24" s="57">
        <v>10</v>
      </c>
      <c r="D24" s="25" t="s">
        <v>147</v>
      </c>
      <c r="E24" s="25">
        <v>1</v>
      </c>
      <c r="F24" s="57"/>
      <c r="G24" s="59" t="s">
        <v>3</v>
      </c>
      <c r="H24" s="14" t="s">
        <v>127</v>
      </c>
      <c r="I24" s="57">
        <v>2214</v>
      </c>
      <c r="J24" s="128">
        <v>1.08</v>
      </c>
      <c r="K24" s="15">
        <f t="shared" si="0"/>
        <v>0</v>
      </c>
    </row>
    <row r="25" spans="1:11" s="55" customFormat="1" ht="47.25" x14ac:dyDescent="0.25">
      <c r="A25" s="49" t="s">
        <v>42</v>
      </c>
      <c r="B25" s="13" t="s">
        <v>38</v>
      </c>
      <c r="C25" s="57">
        <v>10</v>
      </c>
      <c r="D25" s="25" t="s">
        <v>148</v>
      </c>
      <c r="E25" s="25">
        <v>1</v>
      </c>
      <c r="F25" s="57"/>
      <c r="G25" s="59" t="s">
        <v>3</v>
      </c>
      <c r="H25" s="14" t="s">
        <v>127</v>
      </c>
      <c r="I25" s="57">
        <v>2394</v>
      </c>
      <c r="J25" s="128">
        <v>1.08</v>
      </c>
      <c r="K25" s="15">
        <f t="shared" si="0"/>
        <v>0</v>
      </c>
    </row>
    <row r="26" spans="1:11" s="55" customFormat="1" ht="47.25" x14ac:dyDescent="0.25">
      <c r="A26" s="49" t="s">
        <v>170</v>
      </c>
      <c r="B26" s="13" t="s">
        <v>122</v>
      </c>
      <c r="C26" s="61">
        <v>10</v>
      </c>
      <c r="D26" s="25" t="s">
        <v>149</v>
      </c>
      <c r="E26" s="25"/>
      <c r="F26" s="61"/>
      <c r="G26" s="62" t="s">
        <v>3</v>
      </c>
      <c r="H26" s="14" t="s">
        <v>127</v>
      </c>
      <c r="I26" s="61">
        <v>3055</v>
      </c>
      <c r="J26" s="128">
        <v>1.08</v>
      </c>
      <c r="K26" s="15">
        <f t="shared" si="0"/>
        <v>0</v>
      </c>
    </row>
    <row r="27" spans="1:11" s="55" customFormat="1" ht="47.25" x14ac:dyDescent="0.25">
      <c r="A27" s="49" t="s">
        <v>171</v>
      </c>
      <c r="B27" s="13" t="s">
        <v>130</v>
      </c>
      <c r="C27" s="125">
        <v>10</v>
      </c>
      <c r="D27" s="25" t="s">
        <v>150</v>
      </c>
      <c r="E27" s="25"/>
      <c r="F27" s="125"/>
      <c r="G27" s="126" t="s">
        <v>3</v>
      </c>
      <c r="H27" s="14" t="s">
        <v>127</v>
      </c>
      <c r="I27" s="125">
        <v>2106</v>
      </c>
      <c r="J27" s="128">
        <v>1.08</v>
      </c>
      <c r="K27" s="15">
        <f t="shared" si="0"/>
        <v>0</v>
      </c>
    </row>
    <row r="28" spans="1:11" s="55" customFormat="1" ht="47.25" x14ac:dyDescent="0.25">
      <c r="A28" s="49" t="s">
        <v>172</v>
      </c>
      <c r="B28" s="13" t="s">
        <v>131</v>
      </c>
      <c r="C28" s="125">
        <v>10</v>
      </c>
      <c r="D28" s="25" t="s">
        <v>151</v>
      </c>
      <c r="E28" s="25">
        <v>1</v>
      </c>
      <c r="F28" s="125"/>
      <c r="G28" s="126" t="s">
        <v>3</v>
      </c>
      <c r="H28" s="14" t="s">
        <v>127</v>
      </c>
      <c r="I28" s="125">
        <v>2037</v>
      </c>
      <c r="J28" s="128">
        <v>1.08</v>
      </c>
      <c r="K28" s="15">
        <f t="shared" si="0"/>
        <v>0</v>
      </c>
    </row>
    <row r="29" spans="1:11" s="10" customFormat="1" ht="47.25" x14ac:dyDescent="0.25">
      <c r="A29" s="49" t="s">
        <v>175</v>
      </c>
      <c r="B29" s="13" t="s">
        <v>132</v>
      </c>
      <c r="C29" s="119">
        <v>6</v>
      </c>
      <c r="D29" s="25" t="s">
        <v>147</v>
      </c>
      <c r="E29" s="25"/>
      <c r="F29" s="119"/>
      <c r="G29" s="123" t="s">
        <v>3</v>
      </c>
      <c r="H29" s="14" t="s">
        <v>127</v>
      </c>
      <c r="I29" s="119">
        <v>2136</v>
      </c>
      <c r="J29" s="128">
        <v>1.08</v>
      </c>
      <c r="K29" s="15">
        <f t="shared" si="0"/>
        <v>0</v>
      </c>
    </row>
    <row r="30" spans="1:11" s="55" customFormat="1" ht="47.25" x14ac:dyDescent="0.25">
      <c r="A30" s="49" t="s">
        <v>176</v>
      </c>
      <c r="B30" s="13" t="s">
        <v>123</v>
      </c>
      <c r="C30" s="119">
        <v>6</v>
      </c>
      <c r="D30" s="25" t="s">
        <v>148</v>
      </c>
      <c r="E30" s="25"/>
      <c r="F30" s="119"/>
      <c r="G30" s="123" t="s">
        <v>3</v>
      </c>
      <c r="H30" s="14" t="s">
        <v>127</v>
      </c>
      <c r="I30" s="119">
        <v>2306</v>
      </c>
      <c r="J30" s="128">
        <v>1.08</v>
      </c>
      <c r="K30" s="15">
        <f t="shared" si="0"/>
        <v>0</v>
      </c>
    </row>
    <row r="31" spans="1:11" s="55" customFormat="1" ht="47.25" x14ac:dyDescent="0.25">
      <c r="A31" s="49" t="s">
        <v>177</v>
      </c>
      <c r="B31" s="13" t="s">
        <v>124</v>
      </c>
      <c r="C31" s="119">
        <v>6</v>
      </c>
      <c r="D31" s="25" t="s">
        <v>149</v>
      </c>
      <c r="E31" s="25"/>
      <c r="F31" s="119"/>
      <c r="G31" s="123" t="s">
        <v>3</v>
      </c>
      <c r="H31" s="14" t="s">
        <v>127</v>
      </c>
      <c r="I31" s="119">
        <v>2366</v>
      </c>
      <c r="J31" s="128">
        <v>1.08</v>
      </c>
      <c r="K31" s="15">
        <f t="shared" si="0"/>
        <v>0</v>
      </c>
    </row>
    <row r="32" spans="1:11" s="10" customFormat="1" ht="47.25" x14ac:dyDescent="0.25">
      <c r="A32" s="49" t="s">
        <v>173</v>
      </c>
      <c r="B32" s="13" t="s">
        <v>125</v>
      </c>
      <c r="C32" s="119">
        <v>6</v>
      </c>
      <c r="D32" s="25" t="s">
        <v>152</v>
      </c>
      <c r="E32" s="25"/>
      <c r="F32" s="119"/>
      <c r="G32" s="123" t="s">
        <v>3</v>
      </c>
      <c r="H32" s="14" t="s">
        <v>127</v>
      </c>
      <c r="I32" s="119">
        <v>2058</v>
      </c>
      <c r="J32" s="128">
        <v>1.08</v>
      </c>
      <c r="K32" s="15">
        <f t="shared" si="0"/>
        <v>0</v>
      </c>
    </row>
    <row r="33" spans="1:11" s="10" customFormat="1" ht="47.25" x14ac:dyDescent="0.25">
      <c r="A33" s="49" t="s">
        <v>174</v>
      </c>
      <c r="B33" s="13" t="s">
        <v>126</v>
      </c>
      <c r="C33" s="128">
        <v>6</v>
      </c>
      <c r="D33" s="25" t="s">
        <v>153</v>
      </c>
      <c r="E33" s="25"/>
      <c r="F33" s="128"/>
      <c r="G33" s="129" t="s">
        <v>3</v>
      </c>
      <c r="H33" s="14" t="s">
        <v>127</v>
      </c>
      <c r="I33" s="128">
        <v>1979</v>
      </c>
      <c r="J33" s="128">
        <v>1.08</v>
      </c>
      <c r="K33" s="15">
        <f t="shared" ref="K33" si="6">F33*I33*J33*E33</f>
        <v>0</v>
      </c>
    </row>
    <row r="34" spans="1:11" s="10" customFormat="1" ht="47.25" x14ac:dyDescent="0.25">
      <c r="A34" s="49" t="s">
        <v>118</v>
      </c>
      <c r="B34" s="27" t="s">
        <v>179</v>
      </c>
      <c r="C34" s="57" t="s">
        <v>52</v>
      </c>
      <c r="D34" s="57" t="s">
        <v>52</v>
      </c>
      <c r="E34" s="128" t="s">
        <v>52</v>
      </c>
      <c r="F34" s="57" t="s">
        <v>52</v>
      </c>
      <c r="G34" s="57" t="s">
        <v>52</v>
      </c>
      <c r="H34" s="57" t="s">
        <v>52</v>
      </c>
      <c r="I34" s="57" t="s">
        <v>52</v>
      </c>
      <c r="J34" s="128" t="s">
        <v>52</v>
      </c>
      <c r="K34" s="57" t="s">
        <v>52</v>
      </c>
    </row>
    <row r="35" spans="1:11" s="10" customFormat="1" ht="31.5" x14ac:dyDescent="0.25">
      <c r="A35" s="49" t="s">
        <v>43</v>
      </c>
      <c r="B35" s="13" t="s">
        <v>195</v>
      </c>
      <c r="C35" s="121" t="s">
        <v>154</v>
      </c>
      <c r="D35" s="25" t="s">
        <v>155</v>
      </c>
      <c r="E35" s="128" t="s">
        <v>52</v>
      </c>
      <c r="F35" s="57"/>
      <c r="G35" s="59" t="s">
        <v>3</v>
      </c>
      <c r="H35" s="14" t="s">
        <v>157</v>
      </c>
      <c r="I35" s="57">
        <v>496</v>
      </c>
      <c r="J35" s="128">
        <v>1</v>
      </c>
      <c r="K35" s="15">
        <f t="shared" ref="K35:K49" si="7">F35*I35*J35</f>
        <v>0</v>
      </c>
    </row>
    <row r="36" spans="1:11" s="10" customFormat="1" ht="31.5" x14ac:dyDescent="0.25">
      <c r="A36" s="49" t="s">
        <v>44</v>
      </c>
      <c r="B36" s="13" t="s">
        <v>195</v>
      </c>
      <c r="C36" s="121" t="s">
        <v>128</v>
      </c>
      <c r="D36" s="25" t="s">
        <v>156</v>
      </c>
      <c r="E36" s="128" t="s">
        <v>52</v>
      </c>
      <c r="F36" s="57"/>
      <c r="G36" s="59" t="s">
        <v>3</v>
      </c>
      <c r="H36" s="14" t="s">
        <v>157</v>
      </c>
      <c r="I36" s="57">
        <v>1428</v>
      </c>
      <c r="J36" s="128">
        <v>1</v>
      </c>
      <c r="K36" s="15">
        <f t="shared" si="7"/>
        <v>0</v>
      </c>
    </row>
    <row r="37" spans="1:11" s="10" customFormat="1" ht="31.5" x14ac:dyDescent="0.25">
      <c r="A37" s="49" t="s">
        <v>72</v>
      </c>
      <c r="B37" s="27" t="s">
        <v>158</v>
      </c>
      <c r="C37" s="128" t="s">
        <v>52</v>
      </c>
      <c r="D37" s="128" t="s">
        <v>52</v>
      </c>
      <c r="E37" s="128" t="s">
        <v>52</v>
      </c>
      <c r="F37" s="128" t="s">
        <v>52</v>
      </c>
      <c r="G37" s="128" t="s">
        <v>52</v>
      </c>
      <c r="H37" s="128" t="s">
        <v>52</v>
      </c>
      <c r="I37" s="128" t="s">
        <v>52</v>
      </c>
      <c r="J37" s="128" t="s">
        <v>52</v>
      </c>
      <c r="K37" s="128" t="s">
        <v>52</v>
      </c>
    </row>
    <row r="38" spans="1:11" s="10" customFormat="1" x14ac:dyDescent="0.25">
      <c r="A38" s="49" t="s">
        <v>51</v>
      </c>
      <c r="B38" s="13" t="s">
        <v>37</v>
      </c>
      <c r="C38" s="121" t="s">
        <v>52</v>
      </c>
      <c r="D38" s="25" t="s">
        <v>159</v>
      </c>
      <c r="E38" s="128" t="s">
        <v>52</v>
      </c>
      <c r="F38" s="128"/>
      <c r="G38" s="129" t="s">
        <v>162</v>
      </c>
      <c r="H38" s="14" t="s">
        <v>161</v>
      </c>
      <c r="I38" s="128">
        <v>1.3</v>
      </c>
      <c r="J38" s="128">
        <v>1</v>
      </c>
      <c r="K38" s="15">
        <f t="shared" ref="K38:K39" si="8">F38*I38*J38</f>
        <v>0</v>
      </c>
    </row>
    <row r="39" spans="1:11" s="10" customFormat="1" x14ac:dyDescent="0.25">
      <c r="A39" s="49" t="s">
        <v>190</v>
      </c>
      <c r="B39" s="13" t="s">
        <v>37</v>
      </c>
      <c r="C39" s="121" t="s">
        <v>52</v>
      </c>
      <c r="D39" s="25" t="s">
        <v>160</v>
      </c>
      <c r="E39" s="128" t="s">
        <v>52</v>
      </c>
      <c r="F39" s="128"/>
      <c r="G39" s="129" t="s">
        <v>162</v>
      </c>
      <c r="H39" s="14" t="s">
        <v>161</v>
      </c>
      <c r="I39" s="128">
        <v>2.3199999999999998</v>
      </c>
      <c r="J39" s="128">
        <v>1</v>
      </c>
      <c r="K39" s="15">
        <f t="shared" si="8"/>
        <v>0</v>
      </c>
    </row>
    <row r="40" spans="1:11" s="10" customFormat="1" x14ac:dyDescent="0.25">
      <c r="A40" s="49" t="s">
        <v>274</v>
      </c>
      <c r="B40" s="13" t="s">
        <v>38</v>
      </c>
      <c r="C40" s="121" t="s">
        <v>52</v>
      </c>
      <c r="D40" s="25" t="s">
        <v>159</v>
      </c>
      <c r="E40" s="128" t="s">
        <v>52</v>
      </c>
      <c r="F40" s="128"/>
      <c r="G40" s="129" t="s">
        <v>162</v>
      </c>
      <c r="H40" s="14" t="s">
        <v>161</v>
      </c>
      <c r="I40" s="128">
        <v>1.3</v>
      </c>
      <c r="J40" s="128">
        <v>1</v>
      </c>
      <c r="K40" s="15">
        <f t="shared" ref="K40:K41" si="9">F40*I40*J40</f>
        <v>0</v>
      </c>
    </row>
    <row r="41" spans="1:11" s="10" customFormat="1" x14ac:dyDescent="0.25">
      <c r="A41" s="49" t="s">
        <v>275</v>
      </c>
      <c r="B41" s="13" t="s">
        <v>38</v>
      </c>
      <c r="C41" s="121" t="s">
        <v>52</v>
      </c>
      <c r="D41" s="25" t="s">
        <v>160</v>
      </c>
      <c r="E41" s="128" t="s">
        <v>52</v>
      </c>
      <c r="F41" s="128"/>
      <c r="G41" s="129" t="s">
        <v>162</v>
      </c>
      <c r="H41" s="14" t="s">
        <v>161</v>
      </c>
      <c r="I41" s="128">
        <v>2.3199999999999998</v>
      </c>
      <c r="J41" s="128">
        <v>1</v>
      </c>
      <c r="K41" s="15">
        <f t="shared" si="9"/>
        <v>0</v>
      </c>
    </row>
    <row r="42" spans="1:11" s="10" customFormat="1" ht="31.5" x14ac:dyDescent="0.25">
      <c r="A42" s="49" t="s">
        <v>73</v>
      </c>
      <c r="B42" s="13" t="s">
        <v>178</v>
      </c>
      <c r="C42" s="119" t="s">
        <v>52</v>
      </c>
      <c r="D42" s="119" t="s">
        <v>52</v>
      </c>
      <c r="E42" s="128" t="s">
        <v>52</v>
      </c>
      <c r="F42" s="119" t="s">
        <v>52</v>
      </c>
      <c r="G42" s="119" t="s">
        <v>52</v>
      </c>
      <c r="H42" s="119" t="s">
        <v>52</v>
      </c>
      <c r="I42" s="119" t="s">
        <v>52</v>
      </c>
      <c r="J42" s="128" t="s">
        <v>52</v>
      </c>
      <c r="K42" s="119" t="s">
        <v>52</v>
      </c>
    </row>
    <row r="43" spans="1:11" s="10" customFormat="1" ht="31.5" x14ac:dyDescent="0.25">
      <c r="A43" s="49" t="s">
        <v>45</v>
      </c>
      <c r="B43" s="13" t="s">
        <v>195</v>
      </c>
      <c r="C43" s="57" t="s">
        <v>164</v>
      </c>
      <c r="D43" s="25"/>
      <c r="E43" s="25"/>
      <c r="F43" s="57"/>
      <c r="G43" s="59" t="s">
        <v>3</v>
      </c>
      <c r="H43" s="14" t="s">
        <v>16</v>
      </c>
      <c r="I43" s="57">
        <v>611</v>
      </c>
      <c r="J43" s="128">
        <v>1</v>
      </c>
      <c r="K43" s="15">
        <f>F43*I43*J43</f>
        <v>0</v>
      </c>
    </row>
    <row r="44" spans="1:11" s="10" customFormat="1" ht="27" customHeight="1" x14ac:dyDescent="0.25">
      <c r="A44" s="49" t="s">
        <v>74</v>
      </c>
      <c r="B44" s="28" t="s">
        <v>11</v>
      </c>
      <c r="C44" s="57" t="s">
        <v>52</v>
      </c>
      <c r="D44" s="57" t="s">
        <v>52</v>
      </c>
      <c r="E44" s="128" t="s">
        <v>52</v>
      </c>
      <c r="F44" s="57" t="s">
        <v>52</v>
      </c>
      <c r="G44" s="57" t="s">
        <v>52</v>
      </c>
      <c r="H44" s="57" t="s">
        <v>52</v>
      </c>
      <c r="I44" s="57" t="s">
        <v>52</v>
      </c>
      <c r="J44" s="128" t="s">
        <v>52</v>
      </c>
      <c r="K44" s="119" t="s">
        <v>52</v>
      </c>
    </row>
    <row r="45" spans="1:11" s="10" customFormat="1" ht="78.75" x14ac:dyDescent="0.25">
      <c r="A45" s="49" t="s">
        <v>47</v>
      </c>
      <c r="B45" s="13" t="s">
        <v>195</v>
      </c>
      <c r="C45" s="121" t="s">
        <v>164</v>
      </c>
      <c r="D45" s="25" t="s">
        <v>165</v>
      </c>
      <c r="E45" s="25" t="s">
        <v>52</v>
      </c>
      <c r="F45" s="57"/>
      <c r="G45" s="26" t="s">
        <v>12</v>
      </c>
      <c r="H45" s="14" t="s">
        <v>163</v>
      </c>
      <c r="I45" s="57">
        <v>15329</v>
      </c>
      <c r="J45" s="128">
        <v>1.08</v>
      </c>
      <c r="K45" s="15">
        <f t="shared" si="7"/>
        <v>0</v>
      </c>
    </row>
    <row r="46" spans="1:11" s="10" customFormat="1" ht="78.75" x14ac:dyDescent="0.25">
      <c r="A46" s="49" t="s">
        <v>48</v>
      </c>
      <c r="B46" s="13" t="s">
        <v>195</v>
      </c>
      <c r="C46" s="121" t="s">
        <v>164</v>
      </c>
      <c r="D46" s="25" t="s">
        <v>166</v>
      </c>
      <c r="E46" s="25" t="s">
        <v>52</v>
      </c>
      <c r="F46" s="128"/>
      <c r="G46" s="26" t="s">
        <v>12</v>
      </c>
      <c r="H46" s="14" t="s">
        <v>163</v>
      </c>
      <c r="I46" s="128">
        <v>23088</v>
      </c>
      <c r="J46" s="128">
        <v>1.08</v>
      </c>
      <c r="K46" s="15">
        <f t="shared" si="7"/>
        <v>0</v>
      </c>
    </row>
    <row r="47" spans="1:11" s="10" customFormat="1" ht="78.75" x14ac:dyDescent="0.25">
      <c r="A47" s="49" t="s">
        <v>191</v>
      </c>
      <c r="B47" s="13" t="s">
        <v>195</v>
      </c>
      <c r="C47" s="121" t="s">
        <v>164</v>
      </c>
      <c r="D47" s="25" t="s">
        <v>167</v>
      </c>
      <c r="E47" s="25" t="s">
        <v>52</v>
      </c>
      <c r="F47" s="128"/>
      <c r="G47" s="26" t="s">
        <v>12</v>
      </c>
      <c r="H47" s="14" t="s">
        <v>163</v>
      </c>
      <c r="I47" s="128">
        <v>23636</v>
      </c>
      <c r="J47" s="128">
        <v>1.08</v>
      </c>
      <c r="K47" s="15">
        <f t="shared" si="7"/>
        <v>0</v>
      </c>
    </row>
    <row r="48" spans="1:11" s="10" customFormat="1" ht="78.75" x14ac:dyDescent="0.25">
      <c r="A48" s="49" t="s">
        <v>192</v>
      </c>
      <c r="B48" s="13" t="s">
        <v>195</v>
      </c>
      <c r="C48" s="121" t="s">
        <v>164</v>
      </c>
      <c r="D48" s="25" t="s">
        <v>168</v>
      </c>
      <c r="E48" s="25" t="s">
        <v>52</v>
      </c>
      <c r="F48" s="128"/>
      <c r="G48" s="26" t="s">
        <v>12</v>
      </c>
      <c r="H48" s="14" t="s">
        <v>163</v>
      </c>
      <c r="I48" s="128">
        <v>41090</v>
      </c>
      <c r="J48" s="128">
        <v>1.08</v>
      </c>
      <c r="K48" s="15">
        <f t="shared" ref="K48" si="10">F48*I48*J48</f>
        <v>0</v>
      </c>
    </row>
    <row r="49" spans="1:11" s="10" customFormat="1" ht="78.75" x14ac:dyDescent="0.25">
      <c r="A49" s="49" t="s">
        <v>193</v>
      </c>
      <c r="B49" s="13" t="s">
        <v>195</v>
      </c>
      <c r="C49" s="121" t="s">
        <v>164</v>
      </c>
      <c r="D49" s="25" t="s">
        <v>360</v>
      </c>
      <c r="E49" s="25" t="s">
        <v>52</v>
      </c>
      <c r="F49" s="128"/>
      <c r="G49" s="26" t="s">
        <v>12</v>
      </c>
      <c r="H49" s="14" t="s">
        <v>163</v>
      </c>
      <c r="I49" s="128">
        <v>18517</v>
      </c>
      <c r="J49" s="128">
        <v>1.08</v>
      </c>
      <c r="K49" s="15">
        <f t="shared" si="7"/>
        <v>0</v>
      </c>
    </row>
    <row r="50" spans="1:11" s="10" customFormat="1" ht="78.75" x14ac:dyDescent="0.25">
      <c r="A50" s="49" t="s">
        <v>194</v>
      </c>
      <c r="B50" s="13" t="s">
        <v>195</v>
      </c>
      <c r="C50" s="121" t="s">
        <v>164</v>
      </c>
      <c r="D50" s="25" t="s">
        <v>129</v>
      </c>
      <c r="E50" s="25" t="s">
        <v>52</v>
      </c>
      <c r="F50" s="128"/>
      <c r="G50" s="26" t="s">
        <v>12</v>
      </c>
      <c r="H50" s="14" t="s">
        <v>163</v>
      </c>
      <c r="I50" s="128">
        <v>53502</v>
      </c>
      <c r="J50" s="128">
        <v>1.08</v>
      </c>
      <c r="K50" s="15">
        <f t="shared" ref="K50" si="11">F50*I50*J50</f>
        <v>0</v>
      </c>
    </row>
    <row r="51" spans="1:11" s="10" customFormat="1" ht="47.25" x14ac:dyDescent="0.25">
      <c r="A51" s="49" t="s">
        <v>70</v>
      </c>
      <c r="B51" s="13" t="s">
        <v>180</v>
      </c>
      <c r="C51" s="130" t="s">
        <v>52</v>
      </c>
      <c r="D51" s="130" t="s">
        <v>52</v>
      </c>
      <c r="E51" s="130" t="s">
        <v>52</v>
      </c>
      <c r="F51" s="130" t="s">
        <v>52</v>
      </c>
      <c r="G51" s="130" t="s">
        <v>52</v>
      </c>
      <c r="H51" s="130" t="s">
        <v>52</v>
      </c>
      <c r="I51" s="130" t="s">
        <v>52</v>
      </c>
      <c r="J51" s="130" t="s">
        <v>52</v>
      </c>
      <c r="K51" s="130" t="s">
        <v>52</v>
      </c>
    </row>
    <row r="52" spans="1:11" s="10" customFormat="1" ht="31.5" x14ac:dyDescent="0.25">
      <c r="A52" s="49" t="s">
        <v>24</v>
      </c>
      <c r="B52" s="13" t="s">
        <v>195</v>
      </c>
      <c r="C52" s="130" t="s">
        <v>52</v>
      </c>
      <c r="D52" s="25" t="s">
        <v>182</v>
      </c>
      <c r="E52" s="25" t="s">
        <v>52</v>
      </c>
      <c r="F52" s="130"/>
      <c r="G52" s="132" t="s">
        <v>189</v>
      </c>
      <c r="H52" s="14" t="s">
        <v>181</v>
      </c>
      <c r="I52" s="130">
        <v>3</v>
      </c>
      <c r="J52" s="130">
        <v>1</v>
      </c>
      <c r="K52" s="15">
        <f t="shared" ref="K52:K58" si="12">F52*I52*J52</f>
        <v>0</v>
      </c>
    </row>
    <row r="53" spans="1:11" s="10" customFormat="1" ht="31.5" x14ac:dyDescent="0.25">
      <c r="A53" s="49" t="s">
        <v>25</v>
      </c>
      <c r="B53" s="13" t="s">
        <v>195</v>
      </c>
      <c r="C53" s="130" t="s">
        <v>52</v>
      </c>
      <c r="D53" s="25" t="s">
        <v>183</v>
      </c>
      <c r="E53" s="25" t="s">
        <v>52</v>
      </c>
      <c r="F53" s="130"/>
      <c r="G53" s="132" t="s">
        <v>189</v>
      </c>
      <c r="H53" s="14" t="s">
        <v>181</v>
      </c>
      <c r="I53" s="130">
        <v>5</v>
      </c>
      <c r="J53" s="130">
        <v>1</v>
      </c>
      <c r="K53" s="15">
        <f t="shared" si="12"/>
        <v>0</v>
      </c>
    </row>
    <row r="54" spans="1:11" s="10" customFormat="1" ht="31.5" x14ac:dyDescent="0.25">
      <c r="A54" s="49" t="s">
        <v>32</v>
      </c>
      <c r="B54" s="13" t="s">
        <v>195</v>
      </c>
      <c r="C54" s="130" t="s">
        <v>52</v>
      </c>
      <c r="D54" s="25" t="s">
        <v>184</v>
      </c>
      <c r="E54" s="25" t="s">
        <v>52</v>
      </c>
      <c r="F54" s="130"/>
      <c r="G54" s="132" t="s">
        <v>189</v>
      </c>
      <c r="H54" s="14" t="s">
        <v>181</v>
      </c>
      <c r="I54" s="130">
        <v>10</v>
      </c>
      <c r="J54" s="130">
        <v>1</v>
      </c>
      <c r="K54" s="15">
        <f t="shared" si="12"/>
        <v>0</v>
      </c>
    </row>
    <row r="55" spans="1:11" s="10" customFormat="1" ht="31.5" x14ac:dyDescent="0.25">
      <c r="A55" s="49" t="s">
        <v>83</v>
      </c>
      <c r="B55" s="13" t="s">
        <v>195</v>
      </c>
      <c r="C55" s="130" t="s">
        <v>52</v>
      </c>
      <c r="D55" s="25" t="s">
        <v>185</v>
      </c>
      <c r="E55" s="25" t="s">
        <v>52</v>
      </c>
      <c r="F55" s="130"/>
      <c r="G55" s="132" t="s">
        <v>189</v>
      </c>
      <c r="H55" s="14" t="s">
        <v>181</v>
      </c>
      <c r="I55" s="130">
        <v>40</v>
      </c>
      <c r="J55" s="130">
        <v>1</v>
      </c>
      <c r="K55" s="15">
        <f t="shared" si="12"/>
        <v>0</v>
      </c>
    </row>
    <row r="56" spans="1:11" s="10" customFormat="1" ht="31.5" x14ac:dyDescent="0.25">
      <c r="A56" s="49" t="s">
        <v>84</v>
      </c>
      <c r="B56" s="13" t="s">
        <v>195</v>
      </c>
      <c r="C56" s="130" t="s">
        <v>52</v>
      </c>
      <c r="D56" s="25" t="s">
        <v>186</v>
      </c>
      <c r="E56" s="25" t="s">
        <v>52</v>
      </c>
      <c r="F56" s="130"/>
      <c r="G56" s="132" t="s">
        <v>189</v>
      </c>
      <c r="H56" s="14" t="s">
        <v>181</v>
      </c>
      <c r="I56" s="130">
        <v>70</v>
      </c>
      <c r="J56" s="130">
        <v>1</v>
      </c>
      <c r="K56" s="15">
        <f t="shared" si="12"/>
        <v>0</v>
      </c>
    </row>
    <row r="57" spans="1:11" s="10" customFormat="1" ht="31.5" x14ac:dyDescent="0.25">
      <c r="A57" s="49" t="s">
        <v>85</v>
      </c>
      <c r="B57" s="13" t="s">
        <v>195</v>
      </c>
      <c r="C57" s="130" t="s">
        <v>52</v>
      </c>
      <c r="D57" s="25" t="s">
        <v>187</v>
      </c>
      <c r="E57" s="25" t="s">
        <v>52</v>
      </c>
      <c r="F57" s="130"/>
      <c r="G57" s="132" t="s">
        <v>189</v>
      </c>
      <c r="H57" s="14" t="s">
        <v>181</v>
      </c>
      <c r="I57" s="130">
        <v>300</v>
      </c>
      <c r="J57" s="130">
        <v>1</v>
      </c>
      <c r="K57" s="15">
        <f t="shared" si="12"/>
        <v>0</v>
      </c>
    </row>
    <row r="58" spans="1:11" s="10" customFormat="1" ht="31.5" x14ac:dyDescent="0.25">
      <c r="A58" s="49" t="s">
        <v>87</v>
      </c>
      <c r="B58" s="13" t="s">
        <v>195</v>
      </c>
      <c r="C58" s="130" t="s">
        <v>52</v>
      </c>
      <c r="D58" s="25" t="s">
        <v>188</v>
      </c>
      <c r="E58" s="25" t="s">
        <v>52</v>
      </c>
      <c r="F58" s="130"/>
      <c r="G58" s="132" t="s">
        <v>189</v>
      </c>
      <c r="H58" s="14" t="s">
        <v>181</v>
      </c>
      <c r="I58" s="130">
        <v>500</v>
      </c>
      <c r="J58" s="130">
        <v>1</v>
      </c>
      <c r="K58" s="15">
        <f t="shared" si="12"/>
        <v>0</v>
      </c>
    </row>
    <row r="59" spans="1:11" ht="50.25" customHeight="1" x14ac:dyDescent="0.25">
      <c r="A59" s="49"/>
      <c r="B59" s="29" t="s">
        <v>22</v>
      </c>
      <c r="C59" s="18"/>
      <c r="D59" s="57"/>
      <c r="E59" s="128"/>
      <c r="F59" s="57"/>
      <c r="G59" s="57"/>
      <c r="H59" s="3"/>
      <c r="I59" s="3"/>
      <c r="J59" s="3"/>
      <c r="K59" s="19">
        <f>SUM(K8:K21,K24:K33,K35:K36,K38:K41,K43,K45:K50,K52:K58)</f>
        <v>0</v>
      </c>
    </row>
    <row r="60" spans="1:11" ht="15.75" customHeight="1" x14ac:dyDescent="0.25">
      <c r="C60" s="22"/>
      <c r="D60" s="22"/>
      <c r="E60" s="22"/>
    </row>
    <row r="61" spans="1:11" s="31" customFormat="1" ht="18.75" customHeight="1" x14ac:dyDescent="0.25">
      <c r="A61" s="180"/>
      <c r="B61" s="180"/>
    </row>
    <row r="62" spans="1:11" s="31" customFormat="1" ht="41.25" customHeight="1" x14ac:dyDescent="0.25">
      <c r="A62" s="180"/>
      <c r="B62" s="180"/>
    </row>
    <row r="63" spans="1:11" s="31" customFormat="1" ht="38.25" customHeight="1" x14ac:dyDescent="0.25">
      <c r="A63" s="180"/>
      <c r="B63" s="180"/>
    </row>
    <row r="64" spans="1:11" s="31" customFormat="1" ht="18.75" customHeight="1" x14ac:dyDescent="0.25">
      <c r="A64" s="176"/>
      <c r="B64" s="176"/>
    </row>
    <row r="65" spans="1:11" s="31" customFormat="1" ht="217.5" customHeight="1" x14ac:dyDescent="0.25">
      <c r="A65" s="177"/>
      <c r="B65" s="178"/>
    </row>
    <row r="66" spans="1:11" ht="53.25" customHeight="1" x14ac:dyDescent="0.25">
      <c r="A66" s="177"/>
      <c r="B66" s="179"/>
    </row>
    <row r="67" spans="1:11" x14ac:dyDescent="0.25">
      <c r="A67" s="161"/>
      <c r="B67" s="161"/>
    </row>
    <row r="68" spans="1:11" s="7" customFormat="1" x14ac:dyDescent="0.25">
      <c r="A68" s="47"/>
      <c r="B68" s="60"/>
      <c r="C68" s="6"/>
      <c r="D68" s="6"/>
      <c r="E68" s="6"/>
      <c r="F68" s="6"/>
      <c r="G68" s="6"/>
      <c r="H68" s="6"/>
      <c r="I68" s="6"/>
      <c r="J68" s="6"/>
      <c r="K68" s="6"/>
    </row>
    <row r="72" spans="1:11" s="7" customFormat="1" x14ac:dyDescent="0.25">
      <c r="A72" s="47"/>
      <c r="B72" s="60"/>
      <c r="C72" s="6"/>
      <c r="D72" s="6"/>
      <c r="E72" s="6"/>
      <c r="F72" s="6"/>
      <c r="G72" s="6"/>
      <c r="H72" s="6"/>
      <c r="I72" s="6"/>
      <c r="J72" s="6"/>
      <c r="K72" s="6"/>
    </row>
  </sheetData>
  <mergeCells count="13">
    <mergeCell ref="A2:K2"/>
    <mergeCell ref="C3:K3"/>
    <mergeCell ref="C4:G4"/>
    <mergeCell ref="A66:B66"/>
    <mergeCell ref="A67:B67"/>
    <mergeCell ref="H4:K4"/>
    <mergeCell ref="A61:B61"/>
    <mergeCell ref="A62:B62"/>
    <mergeCell ref="A63:B63"/>
    <mergeCell ref="A64:B64"/>
    <mergeCell ref="A65:B65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200" t="s">
        <v>28</v>
      </c>
      <c r="B2" s="200"/>
      <c r="C2" s="200"/>
      <c r="D2" s="200"/>
      <c r="E2" s="200"/>
      <c r="F2" s="200"/>
      <c r="G2" s="200"/>
      <c r="J2" s="70"/>
      <c r="K2" s="70"/>
    </row>
    <row r="3" spans="1:17" ht="36" customHeight="1" x14ac:dyDescent="0.25">
      <c r="A3" s="51" t="s">
        <v>0</v>
      </c>
      <c r="B3" s="1" t="s">
        <v>27</v>
      </c>
      <c r="C3" s="201" t="s">
        <v>17</v>
      </c>
      <c r="D3" s="201"/>
      <c r="E3" s="175" t="s">
        <v>18</v>
      </c>
      <c r="F3" s="175"/>
      <c r="G3" s="175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202">
        <v>3</v>
      </c>
      <c r="D4" s="203"/>
      <c r="E4" s="204">
        <v>4</v>
      </c>
      <c r="F4" s="205"/>
      <c r="G4" s="206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07"/>
      <c r="D5" s="207"/>
      <c r="E5" s="207">
        <f>+т4!K59+т3!K74+т2!J65</f>
        <v>25995.62</v>
      </c>
      <c r="F5" s="207"/>
      <c r="G5" s="207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99"/>
      <c r="D6" s="199"/>
      <c r="E6" s="199">
        <f>+E5*0.18</f>
        <v>4679.2115999999996</v>
      </c>
      <c r="F6" s="199"/>
      <c r="G6" s="199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99"/>
      <c r="D7" s="199"/>
      <c r="E7" s="199">
        <f>+E5*1.18</f>
        <v>30674.831599999998</v>
      </c>
      <c r="F7" s="199"/>
      <c r="G7" s="199"/>
      <c r="I7" s="79">
        <f>E5*1.18/1000</f>
        <v>30.674831599999997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97"/>
      <c r="D8" s="198"/>
      <c r="E8" s="199">
        <f>208413*1.073*1.065*1.062*1.062</f>
        <v>268610.61322214518</v>
      </c>
      <c r="F8" s="199"/>
      <c r="G8" s="199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84"/>
      <c r="D9" s="185"/>
      <c r="E9" s="191">
        <v>266603</v>
      </c>
      <c r="F9" s="192"/>
      <c r="G9" s="193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84"/>
      <c r="D10" s="185"/>
      <c r="E10" s="196">
        <f>E8-E11</f>
        <v>2007.6132221451844</v>
      </c>
      <c r="F10" s="192"/>
      <c r="G10" s="193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84"/>
      <c r="D11" s="185"/>
      <c r="E11" s="191">
        <v>266603</v>
      </c>
      <c r="F11" s="192"/>
      <c r="G11" s="193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84"/>
      <c r="D12" s="185"/>
      <c r="E12" s="186"/>
      <c r="F12" s="187"/>
      <c r="G12" s="188"/>
      <c r="H12" s="71"/>
      <c r="I12" s="71"/>
    </row>
    <row r="13" spans="1:17" ht="18" x14ac:dyDescent="0.25">
      <c r="A13" s="32" t="s">
        <v>25</v>
      </c>
      <c r="B13" s="35" t="s">
        <v>59</v>
      </c>
      <c r="C13" s="184"/>
      <c r="D13" s="185"/>
      <c r="E13" s="186"/>
      <c r="F13" s="187"/>
      <c r="G13" s="188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84"/>
      <c r="D15" s="185"/>
      <c r="E15" s="186"/>
      <c r="F15" s="187"/>
      <c r="G15" s="188"/>
      <c r="H15" s="71"/>
      <c r="I15" s="71"/>
    </row>
    <row r="16" spans="1:17" ht="18" x14ac:dyDescent="0.25">
      <c r="A16" s="32" t="s">
        <v>61</v>
      </c>
      <c r="B16" s="35" t="s">
        <v>62</v>
      </c>
      <c r="C16" s="184"/>
      <c r="D16" s="185"/>
      <c r="E16" s="186"/>
      <c r="F16" s="187"/>
      <c r="G16" s="188"/>
      <c r="H16" s="71"/>
      <c r="I16" s="71"/>
    </row>
    <row r="17" spans="1:13" ht="18" x14ac:dyDescent="0.25">
      <c r="A17" s="32" t="s">
        <v>26</v>
      </c>
      <c r="B17" s="35" t="s">
        <v>63</v>
      </c>
      <c r="C17" s="189"/>
      <c r="D17" s="190"/>
      <c r="E17" s="191"/>
      <c r="F17" s="192"/>
      <c r="G17" s="193"/>
      <c r="H17" s="74"/>
      <c r="I17" s="81"/>
    </row>
    <row r="18" spans="1:13" x14ac:dyDescent="0.25">
      <c r="A18" s="54"/>
      <c r="B18" s="38"/>
      <c r="C18" s="194"/>
      <c r="D18" s="194"/>
      <c r="E18" s="195"/>
      <c r="F18" s="195"/>
      <c r="G18" s="195"/>
    </row>
    <row r="19" spans="1:13" ht="18" x14ac:dyDescent="0.25">
      <c r="A19" s="182" t="s">
        <v>67</v>
      </c>
      <c r="B19" s="182"/>
      <c r="C19" s="182"/>
      <c r="D19" s="182"/>
      <c r="E19" s="182"/>
      <c r="F19" s="182"/>
      <c r="G19" s="182"/>
    </row>
    <row r="20" spans="1:13" ht="36" customHeight="1" x14ac:dyDescent="0.25">
      <c r="A20" s="183" t="s">
        <v>64</v>
      </c>
      <c r="B20" s="183"/>
      <c r="C20" s="183"/>
      <c r="D20" s="183"/>
      <c r="E20" s="183"/>
      <c r="F20" s="183"/>
      <c r="G20" s="183"/>
    </row>
    <row r="21" spans="1:13" ht="31.5" customHeight="1" x14ac:dyDescent="0.25">
      <c r="A21" s="183" t="s">
        <v>65</v>
      </c>
      <c r="B21" s="183"/>
      <c r="C21" s="183"/>
      <c r="D21" s="183"/>
      <c r="E21" s="183"/>
      <c r="F21" s="183"/>
      <c r="G21" s="183"/>
      <c r="H21" s="68" t="s">
        <v>23</v>
      </c>
    </row>
    <row r="22" spans="1:13" s="31" customFormat="1" ht="69.75" customHeight="1" x14ac:dyDescent="0.25">
      <c r="A22" s="183" t="s">
        <v>66</v>
      </c>
      <c r="B22" s="183"/>
      <c r="C22" s="183"/>
      <c r="D22" s="183"/>
      <c r="E22" s="183"/>
      <c r="F22" s="183"/>
      <c r="G22" s="183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80"/>
      <c r="B23" s="180"/>
      <c r="C23" s="180"/>
      <c r="D23" s="180"/>
      <c r="E23" s="180"/>
      <c r="F23" s="180"/>
      <c r="G23" s="180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80"/>
      <c r="B24" s="180"/>
      <c r="C24" s="180"/>
      <c r="D24" s="180"/>
      <c r="E24" s="180"/>
      <c r="F24" s="180"/>
      <c r="G24" s="180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80"/>
      <c r="B25" s="180"/>
      <c r="C25" s="180"/>
      <c r="D25" s="180"/>
      <c r="E25" s="180"/>
      <c r="F25" s="180"/>
      <c r="G25" s="180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76"/>
      <c r="B26" s="176"/>
      <c r="C26" s="176"/>
      <c r="D26" s="176"/>
      <c r="E26" s="176"/>
      <c r="F26" s="176"/>
      <c r="G26" s="176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77"/>
      <c r="B27" s="178"/>
      <c r="C27" s="178"/>
      <c r="D27" s="178"/>
      <c r="E27" s="178"/>
      <c r="F27" s="178"/>
      <c r="G27" s="178"/>
      <c r="H27" s="76"/>
      <c r="I27" s="77"/>
      <c r="J27" s="78"/>
      <c r="K27" s="78"/>
      <c r="L27" s="78"/>
      <c r="M27" s="78"/>
    </row>
    <row r="28" spans="1:13" ht="53.25" customHeight="1" x14ac:dyDescent="0.25">
      <c r="A28" s="177"/>
      <c r="B28" s="179"/>
      <c r="C28" s="179"/>
      <c r="D28" s="179"/>
      <c r="E28" s="179"/>
      <c r="F28" s="179"/>
      <c r="G28" s="179"/>
    </row>
    <row r="29" spans="1:13" x14ac:dyDescent="0.25">
      <c r="A29" s="161"/>
      <c r="B29" s="161"/>
      <c r="C29" s="161"/>
      <c r="D29" s="161"/>
      <c r="E29" s="161"/>
      <c r="F29" s="161"/>
      <c r="G29" s="161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0"/>
      <c r="B1" s="210"/>
      <c r="C1" s="210"/>
      <c r="D1" s="210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09" t="s">
        <v>92</v>
      </c>
      <c r="B4" s="208" t="s">
        <v>96</v>
      </c>
      <c r="C4" s="208" t="s">
        <v>91</v>
      </c>
      <c r="D4" s="208"/>
      <c r="E4" s="21"/>
      <c r="F4" s="20"/>
      <c r="G4" s="22"/>
      <c r="H4" s="20"/>
      <c r="I4" s="108"/>
    </row>
    <row r="5" spans="1:9" ht="53.25" customHeight="1" x14ac:dyDescent="0.25">
      <c r="A5" s="209"/>
      <c r="B5" s="208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4" zoomScaleNormal="124" zoomScaleSheetLayoutView="100" workbookViewId="0">
      <selection activeCell="G14" sqref="G14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1" t="str">
        <f>т1!D6</f>
        <v>Реконструкция РП "ЛПК"</v>
      </c>
      <c r="C1" s="211"/>
      <c r="D1" s="211"/>
      <c r="G1" s="22"/>
      <c r="H1" s="22"/>
    </row>
    <row r="2" spans="1:14" ht="54.75" customHeight="1" x14ac:dyDescent="0.25">
      <c r="A2" s="212" t="s">
        <v>362</v>
      </c>
      <c r="B2" s="212"/>
      <c r="C2" s="212"/>
      <c r="D2" s="212"/>
      <c r="G2" s="22"/>
      <c r="H2" s="22"/>
    </row>
    <row r="3" spans="1:14" ht="0.75" customHeight="1" x14ac:dyDescent="0.25">
      <c r="A3" s="87" t="s">
        <v>80</v>
      </c>
      <c r="B3" s="213" t="s">
        <v>81</v>
      </c>
      <c r="C3" s="213"/>
      <c r="D3" s="213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352</v>
      </c>
      <c r="C6" s="2"/>
      <c r="D6" s="67">
        <f>т1!J26+т2!J65+т3!K74+т4!K59</f>
        <v>25995.62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358</v>
      </c>
      <c r="C7" s="2"/>
      <c r="D7" s="66">
        <f>+D6*0.2</f>
        <v>5199.1239999999998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353</v>
      </c>
      <c r="C8" s="2"/>
      <c r="D8" s="66">
        <f>SUM(D6:D7)</f>
        <v>31194.743999999999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361</v>
      </c>
      <c r="C10" s="92"/>
      <c r="D10" s="93">
        <f>D8-D9</f>
        <v>31194.743999999999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48">
        <f>+D12+D13+D14+D15+D16+D17+D18+D19</f>
        <v>21.459876059999999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47">
        <v>21.459876059999999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354</v>
      </c>
      <c r="C13" s="97"/>
      <c r="D13" s="127"/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355</v>
      </c>
      <c r="C14" s="97"/>
      <c r="D14" s="127"/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356</v>
      </c>
      <c r="C15" s="97"/>
      <c r="D15" s="127"/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357</v>
      </c>
      <c r="C16" s="97"/>
      <c r="D16" s="127"/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31881.028367999999</v>
      </c>
      <c r="E20" s="102"/>
      <c r="F20" s="103"/>
      <c r="G20" s="103"/>
      <c r="H20" s="104"/>
      <c r="I20" s="104"/>
    </row>
    <row r="21" spans="1:9" ht="36" customHeight="1" x14ac:dyDescent="0.25">
      <c r="A21" s="182" t="s">
        <v>67</v>
      </c>
      <c r="B21" s="182"/>
      <c r="C21" s="182"/>
      <c r="D21" s="182"/>
    </row>
    <row r="22" spans="1:9" ht="31.5" customHeight="1" x14ac:dyDescent="0.25">
      <c r="A22" s="183" t="s">
        <v>64</v>
      </c>
      <c r="B22" s="183"/>
      <c r="C22" s="183"/>
      <c r="D22" s="183"/>
    </row>
    <row r="23" spans="1:9" s="31" customFormat="1" ht="80.25" customHeight="1" x14ac:dyDescent="0.25">
      <c r="A23" s="183" t="s">
        <v>66</v>
      </c>
      <c r="B23" s="183"/>
      <c r="C23" s="183"/>
      <c r="D23" s="183"/>
      <c r="E23" s="65"/>
      <c r="F23" s="24"/>
    </row>
    <row r="24" spans="1:9" s="31" customFormat="1" ht="18.75" customHeight="1" x14ac:dyDescent="0.25">
      <c r="A24" s="214" t="s">
        <v>363</v>
      </c>
      <c r="B24" s="214"/>
      <c r="C24" s="214"/>
      <c r="D24" s="214"/>
      <c r="E24" s="65"/>
      <c r="F24" s="24"/>
    </row>
    <row r="25" spans="1:9" s="31" customFormat="1" ht="41.25" customHeight="1" x14ac:dyDescent="0.25">
      <c r="A25" s="180"/>
      <c r="B25" s="180"/>
      <c r="C25" s="180"/>
      <c r="D25" s="180"/>
      <c r="E25" s="65"/>
      <c r="F25" s="24"/>
    </row>
    <row r="26" spans="1:9" s="31" customFormat="1" ht="38.25" customHeight="1" x14ac:dyDescent="0.25">
      <c r="A26" s="180"/>
      <c r="B26" s="180"/>
      <c r="C26" s="180"/>
      <c r="D26" s="180"/>
      <c r="E26"/>
      <c r="F26" s="24"/>
    </row>
    <row r="27" spans="1:9" s="31" customFormat="1" ht="18.75" customHeight="1" x14ac:dyDescent="0.25">
      <c r="A27" s="176"/>
      <c r="B27" s="176"/>
      <c r="C27" s="176"/>
      <c r="D27" s="176"/>
      <c r="E27" s="65"/>
      <c r="F27" s="24"/>
    </row>
    <row r="28" spans="1:9" s="31" customFormat="1" ht="217.5" customHeight="1" x14ac:dyDescent="0.25">
      <c r="A28" s="177"/>
      <c r="B28" s="178"/>
      <c r="C28" s="178"/>
      <c r="D28" s="178"/>
      <c r="E28" s="65"/>
      <c r="F28" s="24"/>
    </row>
    <row r="29" spans="1:9" ht="53.25" customHeight="1" x14ac:dyDescent="0.25">
      <c r="A29" s="177"/>
      <c r="B29" s="179"/>
      <c r="C29" s="179"/>
      <c r="D29" s="179"/>
    </row>
    <row r="30" spans="1:9" x14ac:dyDescent="0.25">
      <c r="A30" s="161"/>
      <c r="B30" s="161"/>
      <c r="C30" s="161"/>
      <c r="D30" s="161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2021-02-12T07:22:01Z</dcterms:modified>
</cp:coreProperties>
</file>